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drawings/drawing3.xml" ContentType="application/vnd.openxmlformats-officedocument.drawing+xml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drawings/drawing4.xml" ContentType="application/vnd.openxmlformats-officedocument.drawing+xml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13_ncr:1_{289C78CB-DFE0-405C-95D4-1B9C3FD39D9D}" xr6:coauthVersionLast="47" xr6:coauthVersionMax="47" xr10:uidLastSave="{00000000-0000-0000-0000-000000000000}"/>
  <bookViews>
    <workbookView xWindow="-108" yWindow="-16308" windowWidth="29016" windowHeight="15816" xr2:uid="{00000000-000D-0000-FFFF-FFFF00000000}"/>
  </bookViews>
  <sheets>
    <sheet name="EDI Request Form" sheetId="1" r:id="rId1"/>
    <sheet name="EDI" sheetId="7" r:id="rId2"/>
    <sheet name="Supply Web" sheetId="8" r:id="rId3"/>
    <sheet name="SW P.Instruction" sheetId="9" r:id="rId4"/>
    <sheet name="Help list" sheetId="6" state="hidden" r:id="rId5"/>
  </sheets>
  <definedNames>
    <definedName name="_xlnm.Print_Area" localSheetId="1">EDI!$A$1:$G$100</definedName>
    <definedName name="_xlnm.Print_Area" localSheetId="2">'Supply Web'!$A$1:$G$44</definedName>
    <definedName name="_xlnm.Print_Area" localSheetId="3">'SW P.Instruction'!$A$1:$K$68</definedName>
    <definedName name="_xlnm.Print_Titles" localSheetId="0">'EDI Request Form'!$1:$5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4" i="6" l="1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40" i="6"/>
  <c r="G141" i="6"/>
  <c r="G142" i="6"/>
  <c r="G143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C30" i="1"/>
  <c r="C29" i="1"/>
  <c r="C28" i="1"/>
  <c r="E93" i="7"/>
  <c r="E92" i="7"/>
  <c r="E91" i="7"/>
  <c r="E90" i="7"/>
  <c r="E89" i="7"/>
  <c r="E88" i="7"/>
  <c r="E87" i="7"/>
  <c r="E86" i="7"/>
  <c r="D93" i="7"/>
  <c r="D92" i="7"/>
  <c r="D91" i="7"/>
  <c r="D90" i="7"/>
  <c r="D89" i="7"/>
  <c r="D88" i="7"/>
  <c r="D87" i="7"/>
  <c r="D86" i="7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C24" i="1"/>
  <c r="C23" i="1"/>
  <c r="E18" i="1"/>
  <c r="F11" i="1"/>
  <c r="E11" i="1"/>
</calcChain>
</file>

<file path=xl/sharedStrings.xml><?xml version="1.0" encoding="utf-8"?>
<sst xmlns="http://schemas.openxmlformats.org/spreadsheetml/2006/main" count="681" uniqueCount="503">
  <si>
    <t>Department:</t>
  </si>
  <si>
    <t xml:space="preserve">Knorr-Bremse Systems for Commercial Vehicles </t>
  </si>
  <si>
    <t>CP number:</t>
  </si>
  <si>
    <t>Vendor Name:</t>
  </si>
  <si>
    <t>Vendor code:</t>
  </si>
  <si>
    <t>Required EDI connection:*</t>
  </si>
  <si>
    <t>*After selection connection type, please fulfill connectivity quiestionnaire</t>
  </si>
  <si>
    <t>Project time line and preparation</t>
  </si>
  <si>
    <t>Possible project start (Week/Year):</t>
  </si>
  <si>
    <t>Urgency:</t>
  </si>
  <si>
    <t>☐  Urgent</t>
  </si>
  <si>
    <t>☐  Normal</t>
  </si>
  <si>
    <t>☐  Low</t>
  </si>
  <si>
    <t>EDI Experience</t>
  </si>
  <si>
    <t>☐  First connection</t>
  </si>
  <si>
    <t>☐  Regular</t>
  </si>
  <si>
    <t>EDI Contract signed**</t>
  </si>
  <si>
    <t>☐  Yes</t>
  </si>
  <si>
    <t>☐  No</t>
  </si>
  <si>
    <t>** Please note that without EDI contract project cannot be started</t>
  </si>
  <si>
    <t>Responsible Person Knorr-Bremse (business side) at Customer</t>
  </si>
  <si>
    <t>Name, surname:</t>
  </si>
  <si>
    <t>Function:</t>
  </si>
  <si>
    <t>email:</t>
  </si>
  <si>
    <t>Phone:</t>
  </si>
  <si>
    <t>Contact Person Partner (IT side) at Customer</t>
  </si>
  <si>
    <t>Web:</t>
  </si>
  <si>
    <t>Contact Person Partner (business side) at Supplier</t>
  </si>
  <si>
    <t>Contact Person Partner (IT side) at Supplier ***</t>
  </si>
  <si>
    <t>Emergency Contact Person Partner (IT side) at Supplier ***</t>
  </si>
  <si>
    <t>*** Not necessary in case of Supply Web</t>
  </si>
  <si>
    <t>EDI Connectivity Questionnaire</t>
  </si>
  <si>
    <r>
      <t>☐</t>
    </r>
    <r>
      <rPr>
        <b/>
        <sz val="11"/>
        <rFont val="Calibri"/>
        <family val="2"/>
        <charset val="238"/>
      </rPr>
      <t xml:space="preserve"> </t>
    </r>
    <r>
      <rPr>
        <b/>
        <sz val="12"/>
        <color rgb="FF1F3763"/>
        <rFont val="Calibri Light"/>
        <family val="2"/>
        <charset val="238"/>
      </rPr>
      <t>OFTP2</t>
    </r>
  </si>
  <si>
    <t>Supplier</t>
  </si>
  <si>
    <t>Knorr-Bremse</t>
  </si>
  <si>
    <t>Hostname / IP address</t>
  </si>
  <si>
    <t xml:space="preserve">poftpodex.tradinggrid.gxs.com (204.90.181.6) </t>
  </si>
  <si>
    <t>(Please allow firewall access to our Outbound IP Address 204.90.181.72)</t>
  </si>
  <si>
    <t>Port(s)</t>
  </si>
  <si>
    <t>3305 and 6619 (SSL/TLS only)</t>
  </si>
  <si>
    <t>SSID</t>
  </si>
  <si>
    <t>O0177GXSTRADINGX05GTGRID2</t>
  </si>
  <si>
    <t>SFID</t>
  </si>
  <si>
    <t>O0031330KNORBEU (Generic)</t>
  </si>
  <si>
    <t>O0031330KNORBGER (Germany)</t>
  </si>
  <si>
    <t>O0031330KNORBCZ (Czech Republic)</t>
  </si>
  <si>
    <t>O0031330KNORBHU (Hungary)</t>
  </si>
  <si>
    <t>O0031330KNORBFR (France)</t>
  </si>
  <si>
    <t>O0031330KNORBIT (Italy)</t>
  </si>
  <si>
    <t>Password</t>
  </si>
  <si>
    <t>EDI-EXP</t>
  </si>
  <si>
    <t>Certificate</t>
  </si>
  <si>
    <t>Certificate Authority</t>
  </si>
  <si>
    <t>Sectigo</t>
  </si>
  <si>
    <r>
      <t>☐</t>
    </r>
    <r>
      <rPr>
        <b/>
        <sz val="11"/>
        <rFont val="Calibri"/>
        <family val="2"/>
        <charset val="238"/>
      </rPr>
      <t xml:space="preserve"> </t>
    </r>
    <r>
      <rPr>
        <b/>
        <sz val="12"/>
        <color rgb="FF1F3763"/>
        <rFont val="Calibri Light"/>
        <family val="2"/>
        <charset val="238"/>
      </rPr>
      <t>SFTP – Supplier server</t>
    </r>
  </si>
  <si>
    <t>Authentication method</t>
  </si>
  <si>
    <t>[Username]</t>
  </si>
  <si>
    <t>[Password]</t>
  </si>
  <si>
    <t>Please provide in a secure way</t>
  </si>
  <si>
    <t>[Directory]</t>
  </si>
  <si>
    <t>[Certificate]</t>
  </si>
  <si>
    <r>
      <t>☐</t>
    </r>
    <r>
      <rPr>
        <b/>
        <sz val="11"/>
        <rFont val="Calibri"/>
        <family val="2"/>
        <charset val="238"/>
      </rPr>
      <t xml:space="preserve"> </t>
    </r>
    <r>
      <rPr>
        <b/>
        <sz val="12"/>
        <color rgb="FF1F3763"/>
        <rFont val="Calibri Light"/>
        <family val="2"/>
        <charset val="238"/>
      </rPr>
      <t>SFTP – OpenText server</t>
    </r>
  </si>
  <si>
    <t>sftp.smg.ms1.eu.gxs.com (204.90.181.223)</t>
  </si>
  <si>
    <t>test.sftp.smg.ms1.eu.gxs.com (204.90.181.225)</t>
  </si>
  <si>
    <t>User/password</t>
  </si>
  <si>
    <t>Username</t>
  </si>
  <si>
    <t>Will be provided by OpenText in a secure way</t>
  </si>
  <si>
    <t>Directory</t>
  </si>
  <si>
    <t>Please refer to userguide to be provided by OpenText or Knorr-Bremse’s EDI Team</t>
  </si>
  <si>
    <r>
      <t>☐</t>
    </r>
    <r>
      <rPr>
        <b/>
        <sz val="11"/>
        <rFont val="Calibri"/>
        <family val="2"/>
        <charset val="238"/>
      </rPr>
      <t xml:space="preserve"> </t>
    </r>
    <r>
      <rPr>
        <b/>
        <sz val="12"/>
        <color rgb="FF1F3763"/>
        <rFont val="Calibri Light"/>
        <family val="2"/>
        <charset val="238"/>
      </rPr>
      <t>AS2</t>
    </r>
  </si>
  <si>
    <t>AS2 Routing ID</t>
  </si>
  <si>
    <t>PRE-PROD: KNORB_AS2T</t>
  </si>
  <si>
    <t>PRODUCTION: KNORB_AS2P</t>
  </si>
  <si>
    <t>AS2 URL</t>
  </si>
  <si>
    <t>https://as2.eu.gxsics.com/enterprise/as2ssl:443</t>
  </si>
  <si>
    <t>Originating IP address</t>
  </si>
  <si>
    <r>
      <t>204.90.182.1</t>
    </r>
    <r>
      <rPr>
        <sz val="11"/>
        <rFont val="Arial"/>
        <family val="2"/>
        <charset val="238"/>
      </rPr>
      <t xml:space="preserve"> and </t>
    </r>
    <r>
      <rPr>
        <b/>
        <sz val="11"/>
        <rFont val="Arial"/>
        <family val="2"/>
        <charset val="238"/>
      </rPr>
      <t>204.90.182.2</t>
    </r>
  </si>
  <si>
    <t>Find in www.edi.knorr-bremse.com</t>
  </si>
  <si>
    <t>Comment</t>
  </si>
  <si>
    <t>Your software must be at the latest security version and be TLS V1.2 and SHA2 compliant. It should also be configured to handle the following:</t>
  </si>
  <si>
    <t>• MDN signed, Encrypted, Receipt</t>
  </si>
  <si>
    <t>• Signed Data</t>
  </si>
  <si>
    <t>• Encryption method TripleDES</t>
  </si>
  <si>
    <t>• Synchronous MDN</t>
  </si>
  <si>
    <t>• SHA-2 Signing Certificate (expiring every 3 years)</t>
  </si>
  <si>
    <r>
      <t>☐</t>
    </r>
    <r>
      <rPr>
        <b/>
        <sz val="12"/>
        <color rgb="FF1F3763"/>
        <rFont val="Calibri Light"/>
        <family val="2"/>
        <charset val="238"/>
      </rPr>
      <t xml:space="preserve"> VAN</t>
    </r>
  </si>
  <si>
    <t>Interchange Qualifier</t>
  </si>
  <si>
    <t>ZZ</t>
  </si>
  <si>
    <t>Interchange ID</t>
  </si>
  <si>
    <t>1330KNORBEU</t>
  </si>
  <si>
    <t>Group ID</t>
  </si>
  <si>
    <t>Transactions</t>
  </si>
  <si>
    <t>Transaction</t>
  </si>
  <si>
    <t>Direction</t>
  </si>
  <si>
    <t xml:space="preserve">            VDA</t>
  </si>
  <si>
    <t>EDIFACT</t>
  </si>
  <si>
    <t>X12</t>
  </si>
  <si>
    <t>Call-off</t>
  </si>
  <si>
    <r>
      <t>è</t>
    </r>
    <r>
      <rPr>
        <sz val="7"/>
        <rFont val="Times New Roman"/>
        <family val="1"/>
        <charset val="238"/>
      </rPr>
      <t xml:space="preserve">      </t>
    </r>
    <r>
      <rPr>
        <sz val="11"/>
        <rFont val="Calibri"/>
        <family val="2"/>
        <charset val="238"/>
      </rPr>
      <t>Supplier</t>
    </r>
  </si>
  <si>
    <r>
      <t>☐</t>
    </r>
    <r>
      <rPr>
        <sz val="11"/>
        <rFont val="Calibri"/>
        <family val="2"/>
        <charset val="238"/>
      </rPr>
      <t xml:space="preserve"> 4905</t>
    </r>
  </si>
  <si>
    <r>
      <t>☐</t>
    </r>
    <r>
      <rPr>
        <sz val="11"/>
        <rFont val="Calibri"/>
        <family val="2"/>
        <charset val="238"/>
      </rPr>
      <t xml:space="preserve"> DELFOR D04A</t>
    </r>
  </si>
  <si>
    <r>
      <t>☐</t>
    </r>
    <r>
      <rPr>
        <sz val="11"/>
        <rFont val="Calibri"/>
        <family val="2"/>
        <charset val="238"/>
      </rPr>
      <t xml:space="preserve"> 830 [3020]</t>
    </r>
  </si>
  <si>
    <t>Consignment stock</t>
  </si>
  <si>
    <r>
      <t>☐</t>
    </r>
    <r>
      <rPr>
        <sz val="11"/>
        <rFont val="Calibri"/>
        <family val="2"/>
        <charset val="238"/>
      </rPr>
      <t xml:space="preserve"> 4913</t>
    </r>
  </si>
  <si>
    <t>Self-billing</t>
  </si>
  <si>
    <r>
      <t>☐</t>
    </r>
    <r>
      <rPr>
        <sz val="11"/>
        <rFont val="Calibri"/>
        <family val="2"/>
        <charset val="238"/>
      </rPr>
      <t xml:space="preserve"> 4908</t>
    </r>
  </si>
  <si>
    <t>Purchase Order</t>
  </si>
  <si>
    <r>
      <t>☐</t>
    </r>
    <r>
      <rPr>
        <sz val="11"/>
        <rFont val="Calibri"/>
        <family val="2"/>
        <charset val="238"/>
      </rPr>
      <t xml:space="preserve"> ORDERS D96A</t>
    </r>
  </si>
  <si>
    <t>Purchase Order Change</t>
  </si>
  <si>
    <r>
      <t>☐</t>
    </r>
    <r>
      <rPr>
        <sz val="11"/>
        <rFont val="Calibri"/>
        <family val="2"/>
        <charset val="238"/>
      </rPr>
      <t xml:space="preserve"> ORDCHG D96A</t>
    </r>
  </si>
  <si>
    <t>Purchase Order Response</t>
  </si>
  <si>
    <r>
      <t xml:space="preserve">è </t>
    </r>
    <r>
      <rPr>
        <sz val="11"/>
        <rFont val="Calibri"/>
        <family val="2"/>
        <charset val="238"/>
      </rPr>
      <t>Knorr-Bremse</t>
    </r>
  </si>
  <si>
    <r>
      <t>☐</t>
    </r>
    <r>
      <rPr>
        <sz val="11"/>
        <rFont val="Calibri"/>
        <family val="2"/>
        <charset val="238"/>
      </rPr>
      <t xml:space="preserve"> ORDRSP D96A</t>
    </r>
  </si>
  <si>
    <t>ASN</t>
  </si>
  <si>
    <r>
      <t>☐</t>
    </r>
    <r>
      <rPr>
        <sz val="11"/>
        <rFont val="Calibri"/>
        <family val="2"/>
        <charset val="238"/>
      </rPr>
      <t xml:space="preserve"> DESADV D07A</t>
    </r>
  </si>
  <si>
    <r>
      <t>☐</t>
    </r>
    <r>
      <rPr>
        <sz val="11"/>
        <rFont val="Calibri"/>
        <family val="2"/>
        <charset val="238"/>
      </rPr>
      <t xml:space="preserve"> 856 [4010]</t>
    </r>
  </si>
  <si>
    <t>Invoice</t>
  </si>
  <si>
    <r>
      <t>☐</t>
    </r>
    <r>
      <rPr>
        <sz val="11"/>
        <rFont val="Calibri"/>
        <family val="2"/>
        <charset val="238"/>
      </rPr>
      <t xml:space="preserve"> 4906</t>
    </r>
  </si>
  <si>
    <r>
      <t>☐</t>
    </r>
    <r>
      <rPr>
        <sz val="11"/>
        <rFont val="Calibri"/>
        <family val="2"/>
        <charset val="238"/>
      </rPr>
      <t xml:space="preserve"> INVOIC D07A</t>
    </r>
  </si>
  <si>
    <r>
      <t>☐</t>
    </r>
    <r>
      <rPr>
        <sz val="11"/>
        <rFont val="Calibri"/>
        <family val="2"/>
        <charset val="238"/>
      </rPr>
      <t xml:space="preserve"> 810 [4010]</t>
    </r>
  </si>
  <si>
    <t>Fill relevant fields only:</t>
  </si>
  <si>
    <t>VDA IDs</t>
  </si>
  <si>
    <t>EDIFACT UNB IDs</t>
  </si>
  <si>
    <t>OFTP2 VFN</t>
  </si>
  <si>
    <t>Supplier/Customer Locations</t>
  </si>
  <si>
    <t>Name</t>
  </si>
  <si>
    <t>Customer Number at Supplier’s</t>
  </si>
  <si>
    <t>Knorr-Bremse Location Code</t>
  </si>
  <si>
    <t>Address</t>
  </si>
  <si>
    <t>Supplier Number at KB</t>
  </si>
  <si>
    <t>Supply Web Connectivity Questionnaire</t>
  </si>
  <si>
    <t>Web Browser:</t>
  </si>
  <si>
    <t>Firewall restrictions:</t>
  </si>
  <si>
    <t>A list of part numbers and packaing instrctions (Dimension, weight, MOQ, etc.) must be added for a successful Supply Web implementation.</t>
  </si>
  <si>
    <t xml:space="preserve"> Please use the list (SW P.Instruction) in this questionaire.</t>
  </si>
  <si>
    <t>Supply Web Packaging instruction</t>
  </si>
  <si>
    <t>Customer Part number</t>
  </si>
  <si>
    <t>Customer Part number description</t>
  </si>
  <si>
    <t>Supplier Part number</t>
  </si>
  <si>
    <t>Supplier Part number description</t>
  </si>
  <si>
    <t>KB Schedule agreement</t>
  </si>
  <si>
    <t>MOQ</t>
  </si>
  <si>
    <t>Packaging defined</t>
  </si>
  <si>
    <t>Dimension (w/h/d)</t>
  </si>
  <si>
    <t>Request Type</t>
  </si>
  <si>
    <t>EDI</t>
  </si>
  <si>
    <t>Supply Web</t>
  </si>
  <si>
    <t>KB Entities</t>
  </si>
  <si>
    <t>ID</t>
  </si>
  <si>
    <t>Business Contact ID</t>
  </si>
  <si>
    <t>BL</t>
  </si>
  <si>
    <t>IT Contact ID</t>
  </si>
  <si>
    <t>TRUCK</t>
  </si>
  <si>
    <t>RAIL</t>
  </si>
  <si>
    <t>Business Contacts</t>
  </si>
  <si>
    <t>Reserved</t>
  </si>
  <si>
    <t>Function</t>
  </si>
  <si>
    <t>Email</t>
  </si>
  <si>
    <t>Phone 1</t>
  </si>
  <si>
    <t>Phone 2</t>
  </si>
  <si>
    <t>Global SI Manager &amp; EDI Management, T/R-SC</t>
  </si>
  <si>
    <t>IT Contacts</t>
  </si>
  <si>
    <t>Web</t>
  </si>
  <si>
    <t>KNORR-BREMSE EDI Team</t>
  </si>
  <si>
    <t>EDI@knorr-bremse.com (Rest of World)
AME-EDI.ELY@bendix.com (Americas)</t>
  </si>
  <si>
    <t>https://edi.knorr-bremse.com/en/support/</t>
  </si>
  <si>
    <t>KB Plants Truck</t>
  </si>
  <si>
    <t>Street</t>
  </si>
  <si>
    <t>Postcode</t>
  </si>
  <si>
    <t>City</t>
  </si>
  <si>
    <t>Country</t>
  </si>
  <si>
    <t>Full Address</t>
  </si>
  <si>
    <t>1051</t>
  </si>
  <si>
    <t>Knorrstrasse 1</t>
  </si>
  <si>
    <t>94501</t>
  </si>
  <si>
    <t>Aldersbach</t>
  </si>
  <si>
    <t>DE</t>
  </si>
  <si>
    <t>1064</t>
  </si>
  <si>
    <t>Kiefernstraße 5</t>
  </si>
  <si>
    <t>15537</t>
  </si>
  <si>
    <t>Grünheide</t>
  </si>
  <si>
    <t>1065</t>
  </si>
  <si>
    <t>2001</t>
  </si>
  <si>
    <t>70 Chemin de Beaufils</t>
  </si>
  <si>
    <t>14100</t>
  </si>
  <si>
    <t>GLOS</t>
  </si>
  <si>
    <t>FR</t>
  </si>
  <si>
    <t>2002</t>
  </si>
  <si>
    <t>2211</t>
  </si>
  <si>
    <t>Via Alessandro Polini 158</t>
  </si>
  <si>
    <t>20862</t>
  </si>
  <si>
    <t>Arcore</t>
  </si>
  <si>
    <t>IT</t>
  </si>
  <si>
    <t>2521</t>
  </si>
  <si>
    <t>Polígono Bidaurre Ureder 45D</t>
  </si>
  <si>
    <t>20305</t>
  </si>
  <si>
    <t>Irun</t>
  </si>
  <si>
    <t>ES</t>
  </si>
  <si>
    <t>2601</t>
  </si>
  <si>
    <t>Georg Knorr utca 8</t>
  </si>
  <si>
    <t>6000</t>
  </si>
  <si>
    <t>KECSKEMÉT</t>
  </si>
  <si>
    <t>HU</t>
  </si>
  <si>
    <t>2811</t>
  </si>
  <si>
    <t>Century House</t>
  </si>
  <si>
    <t>BS16 7FE</t>
  </si>
  <si>
    <t>Bristol</t>
  </si>
  <si>
    <t>GB</t>
  </si>
  <si>
    <t>2901</t>
  </si>
  <si>
    <t>Svárovská 700</t>
  </si>
  <si>
    <t>463 03</t>
  </si>
  <si>
    <t>Stráž nad Nisou</t>
  </si>
  <si>
    <t>CZ</t>
  </si>
  <si>
    <t>2902</t>
  </si>
  <si>
    <t>Svárovská 759</t>
  </si>
  <si>
    <t>3130</t>
  </si>
  <si>
    <t>1425 Toshiba Drive</t>
  </si>
  <si>
    <t>37087</t>
  </si>
  <si>
    <t>Lebanon</t>
  </si>
  <si>
    <t>US</t>
  </si>
  <si>
    <t>3131</t>
  </si>
  <si>
    <t>90 Finegan Road</t>
  </si>
  <si>
    <t>78840</t>
  </si>
  <si>
    <t>Del Rio</t>
  </si>
  <si>
    <t>3133</t>
  </si>
  <si>
    <t>1230 Sabine Street</t>
  </si>
  <si>
    <t>46750</t>
  </si>
  <si>
    <t>Huntington</t>
  </si>
  <si>
    <t>3134</t>
  </si>
  <si>
    <t>1850 Riverfork Drive</t>
  </si>
  <si>
    <t>3135</t>
  </si>
  <si>
    <t>1515 Riverfork Drive</t>
  </si>
  <si>
    <t>3136</t>
  </si>
  <si>
    <t>2051 Riverfork Drive</t>
  </si>
  <si>
    <t>3137</t>
  </si>
  <si>
    <t>1095 Spice Island Drive #101</t>
  </si>
  <si>
    <t>89431</t>
  </si>
  <si>
    <t>Sparks</t>
  </si>
  <si>
    <t>3231</t>
  </si>
  <si>
    <t>VIA CYRINEU TONOLLI 1519</t>
  </si>
  <si>
    <t>13295-970</t>
  </si>
  <si>
    <t>Itupeva</t>
  </si>
  <si>
    <t>BR</t>
  </si>
  <si>
    <t>3522</t>
  </si>
  <si>
    <t>6-22-1, Nissai Hanamizuki</t>
  </si>
  <si>
    <t>350-0269</t>
  </si>
  <si>
    <t>Sakado</t>
  </si>
  <si>
    <t>JP</t>
  </si>
  <si>
    <t>3761</t>
  </si>
  <si>
    <t>Survey No 276, Village Mann</t>
  </si>
  <si>
    <t>411057</t>
  </si>
  <si>
    <t>Pune</t>
  </si>
  <si>
    <t>IN</t>
  </si>
  <si>
    <t>3911</t>
  </si>
  <si>
    <t>3916</t>
  </si>
  <si>
    <t>346 Central Avenue</t>
  </si>
  <si>
    <t>42101</t>
  </si>
  <si>
    <t>Bowling Green</t>
  </si>
  <si>
    <t>KB Plants Rail</t>
  </si>
  <si>
    <t>0201</t>
  </si>
  <si>
    <t>Dieselstraße 20</t>
  </si>
  <si>
    <t>85748</t>
  </si>
  <si>
    <t>Garching Hochbrück</t>
  </si>
  <si>
    <t>Fabriksgasse 2 A (Ladehof)</t>
  </si>
  <si>
    <t>2340</t>
  </si>
  <si>
    <t>Mödling</t>
  </si>
  <si>
    <t>AT</t>
  </si>
  <si>
    <t>0203</t>
  </si>
  <si>
    <t>Georg-Knorr-Straße 4</t>
  </si>
  <si>
    <t>12681</t>
  </si>
  <si>
    <t>Berlin</t>
  </si>
  <si>
    <t>0204</t>
  </si>
  <si>
    <t>0205</t>
  </si>
  <si>
    <t>Schwarz Dávid utca 1</t>
  </si>
  <si>
    <t>2220</t>
  </si>
  <si>
    <t>Vecsés</t>
  </si>
  <si>
    <t>211D</t>
  </si>
  <si>
    <t>33.a Straße 1</t>
  </si>
  <si>
    <t>3331</t>
  </si>
  <si>
    <t>Kematen an der Ybbs</t>
  </si>
  <si>
    <t>211E</t>
  </si>
  <si>
    <t>212</t>
  </si>
  <si>
    <t>265</t>
  </si>
  <si>
    <t>Helsinki út 105</t>
  </si>
  <si>
    <t>1238</t>
  </si>
  <si>
    <t>Budapest</t>
  </si>
  <si>
    <t>292D</t>
  </si>
  <si>
    <t>Evropska 839</t>
  </si>
  <si>
    <t>66442</t>
  </si>
  <si>
    <t>Modrice</t>
  </si>
  <si>
    <t>AT10</t>
  </si>
  <si>
    <t>CN03</t>
  </si>
  <si>
    <t>69 Shiyang Road</t>
  </si>
  <si>
    <t>215151</t>
  </si>
  <si>
    <t>Xu Shu Guan Development Z</t>
  </si>
  <si>
    <t>CN</t>
  </si>
  <si>
    <t>CN06</t>
  </si>
  <si>
    <t>Daobei, Nankou Town</t>
  </si>
  <si>
    <t>102202</t>
  </si>
  <si>
    <t>NanKou</t>
  </si>
  <si>
    <t>ES01</t>
  </si>
  <si>
    <t>Calle Miguel Faraday, 1</t>
  </si>
  <si>
    <t>28906</t>
  </si>
  <si>
    <t>Getafe</t>
  </si>
  <si>
    <t>ES20</t>
  </si>
  <si>
    <t/>
  </si>
  <si>
    <t>28864</t>
  </si>
  <si>
    <t>Ajalvir (Madrid)</t>
  </si>
  <si>
    <t>GB01</t>
  </si>
  <si>
    <t>Hampton Park East</t>
  </si>
  <si>
    <t>SN12 6TL</t>
  </si>
  <si>
    <t>Melksham</t>
  </si>
  <si>
    <t>IT01</t>
  </si>
  <si>
    <t>S. Quirico 199/I</t>
  </si>
  <si>
    <t>50013</t>
  </si>
  <si>
    <t>Campi Bisenzio</t>
  </si>
  <si>
    <t>PL02</t>
  </si>
  <si>
    <t>ul. Innowacyjna 2</t>
  </si>
  <si>
    <t>35-502</t>
  </si>
  <si>
    <t>Rzeszów</t>
  </si>
  <si>
    <t>PL</t>
  </si>
  <si>
    <t>US20</t>
  </si>
  <si>
    <t>1 Arthur Peck Drive</t>
  </si>
  <si>
    <t>21157</t>
  </si>
  <si>
    <t>Westminster</t>
  </si>
  <si>
    <t>DLCVSBusinessEDIteamDL@knorr-bremse.com</t>
  </si>
  <si>
    <t>Process &amp; Automation - Rail Direct Purchasing</t>
  </si>
  <si>
    <t>DLRVSBusinessEDIteamDL@knorr-bremse.com</t>
  </si>
  <si>
    <t>O0031330KNORBRLEU (Rail Supplier)</t>
  </si>
  <si>
    <t>Data Requirements for new EDI connection</t>
  </si>
  <si>
    <t>Knorr-Bremse Systems for Rail Vehicles</t>
  </si>
  <si>
    <t>3130 - BENDIX Lebanon</t>
  </si>
  <si>
    <t>3131 - BENDIX Del Rio</t>
  </si>
  <si>
    <t>3133 - BENDIX Modules Center II</t>
  </si>
  <si>
    <t>3134 - BENDIX Huntington</t>
  </si>
  <si>
    <t>3135 - BENDIX Huntington Distribution</t>
  </si>
  <si>
    <t>3136 - BENDIX Dampers HGN</t>
  </si>
  <si>
    <t>3137 - BENDIX Sparks</t>
  </si>
  <si>
    <t>3522 - Knorr-Bremse Japan-Sakado(TRS)</t>
  </si>
  <si>
    <t>3911 - Del Rio Plant 3</t>
  </si>
  <si>
    <t>3916 - BENDIX CVS Bowling Green</t>
  </si>
  <si>
    <t>0201 - Knorr Bremse SfS GmbH</t>
  </si>
  <si>
    <t>0203 - Knorr Bremse Berlin ZwNl</t>
  </si>
  <si>
    <t>265 - KNORR Budapest</t>
  </si>
  <si>
    <t>292D - KNORR Bremse Division IFE-CR</t>
  </si>
  <si>
    <t>AT10 - Merak Mödling</t>
  </si>
  <si>
    <t>CN03 - KNORR-BREMSE SUZHOU</t>
  </si>
  <si>
    <t>CN06 - KNORR-BREMSE NANKOU</t>
  </si>
  <si>
    <t>ES01 - Knorr-Bremse España, S.A.</t>
  </si>
  <si>
    <t>ES20 - Knorr-Bremse España, S.A.</t>
  </si>
  <si>
    <t>GB01 - KNORR-BREMSE RAIL SYSTEMS UK</t>
  </si>
  <si>
    <t>IT01 - Knorr-Bremse Rail Systems IT</t>
  </si>
  <si>
    <t>PL02 - Knorr-Bremse Poland</t>
  </si>
  <si>
    <t>US20 - Knorr Brake Company LLC</t>
  </si>
  <si>
    <t>0204 - Knorr Bremse SfS Service Berlin</t>
  </si>
  <si>
    <t>0205 - Knorr Bremse SfS GmbH - Vecsés HU</t>
  </si>
  <si>
    <t>211D - KNORR Bremse Division IFE AT</t>
  </si>
  <si>
    <t>211E - KNORR Bremse SfS AT</t>
  </si>
  <si>
    <t>212 - Dr. techn. Josef Zelisko AT</t>
  </si>
  <si>
    <t>1051 - KNORR-BREMSE DE Aldersbach</t>
  </si>
  <si>
    <t>1064 - KnorrBremse DE CDC IAM Freienbrink</t>
  </si>
  <si>
    <t>1065 - KnorrBremse DE CDC Freienbrink</t>
  </si>
  <si>
    <t>2001 - KNORR-BREMSE FR Lisieux IAM/OE</t>
  </si>
  <si>
    <t>2002 - KNORR-BREMSE FR Lisieux IAM/OE</t>
  </si>
  <si>
    <t>2211 - Knorr-Bremse IT Arcore</t>
  </si>
  <si>
    <t>2521 - Knorr-Bremse SP Ibérica</t>
  </si>
  <si>
    <t>2601 - KNORR-BREMSE HU Kecskemét</t>
  </si>
  <si>
    <t>2811 - KNORR-BREMSE UK Bristol</t>
  </si>
  <si>
    <t>2901 - KNORR-BREMSE CZ Liberec</t>
  </si>
  <si>
    <t>2902 - KNORR-BREMSE CZ Liberec Reman</t>
  </si>
  <si>
    <t>3231 - Knorr Bremse BR Itupeva</t>
  </si>
  <si>
    <t>3761 - KNORR-BREMSE IN Pune</t>
  </si>
  <si>
    <t>AU01</t>
  </si>
  <si>
    <t>AU01 - KB  Australia Sydney RVS</t>
  </si>
  <si>
    <t>23-29 Factory Street Granville</t>
  </si>
  <si>
    <t>2142</t>
  </si>
  <si>
    <t>Granville</t>
  </si>
  <si>
    <t>AU</t>
  </si>
  <si>
    <t>AU03</t>
  </si>
  <si>
    <t>AU03 - KB Australia  Melbourne RVS</t>
  </si>
  <si>
    <t>9 &amp; 13 Stoney Way</t>
  </si>
  <si>
    <t>3030</t>
  </si>
  <si>
    <t>Derrimut</t>
  </si>
  <si>
    <t>AU07</t>
  </si>
  <si>
    <t>AU07 - KB Australia WA RVS</t>
  </si>
  <si>
    <t>33 Colin Jamieson Drive</t>
  </si>
  <si>
    <t>6106</t>
  </si>
  <si>
    <t>Welshpool</t>
  </si>
  <si>
    <t>AU13</t>
  </si>
  <si>
    <t>AU13 - KB  Australia Refurbishment</t>
  </si>
  <si>
    <t>AU20</t>
  </si>
  <si>
    <t>AU20 - Sigma Air Conditioning Pty Ltd</t>
  </si>
  <si>
    <t>AU21</t>
  </si>
  <si>
    <t>AU21 - Sigma Australia Melbourne</t>
  </si>
  <si>
    <t>9 - 13 Stoney Way</t>
  </si>
  <si>
    <t>3026</t>
  </si>
  <si>
    <t>AU22</t>
  </si>
  <si>
    <t>AU22 - Sigma Australia Queensland</t>
  </si>
  <si>
    <t>719 Boundary Road</t>
  </si>
  <si>
    <t>4076</t>
  </si>
  <si>
    <t>Darra, Queensland</t>
  </si>
  <si>
    <t>AU23</t>
  </si>
  <si>
    <t>AU23 - Sigma Australia WA</t>
  </si>
  <si>
    <t>AU24</t>
  </si>
  <si>
    <t>AU24 - Sigma Australia Refurbishment</t>
  </si>
  <si>
    <t>CA20</t>
  </si>
  <si>
    <t>CA20 - Technologies Lanka, Inc</t>
  </si>
  <si>
    <t>155 Avenue Industrielle</t>
  </si>
  <si>
    <t>G0R 1Z0</t>
  </si>
  <si>
    <t>La Pocatière</t>
  </si>
  <si>
    <t>CA</t>
  </si>
  <si>
    <t>CN05</t>
  </si>
  <si>
    <t>CN05 - IFE-Victall Qingdao</t>
  </si>
  <si>
    <t>No.2 Xinghai Branch Road</t>
  </si>
  <si>
    <t>266108</t>
  </si>
  <si>
    <t>Qingdao</t>
  </si>
  <si>
    <t>CN08</t>
  </si>
  <si>
    <t>CN08 - MERAK-JINXIN Wuxi</t>
  </si>
  <si>
    <t>Building 6, Taihu Town Industr</t>
  </si>
  <si>
    <t>214161</t>
  </si>
  <si>
    <t>Wuxi</t>
  </si>
  <si>
    <t>CN81</t>
  </si>
  <si>
    <t>CN81 - MERAK-JX WX Tangshan Branch</t>
  </si>
  <si>
    <t>Tangshan</t>
  </si>
  <si>
    <t>CN82</t>
  </si>
  <si>
    <t>CN82 - MERAK-JX WX Changchun Branch</t>
  </si>
  <si>
    <t>Dongxing 150 meters, Cross Jin</t>
  </si>
  <si>
    <t>Changchun</t>
  </si>
  <si>
    <t>CN83</t>
  </si>
  <si>
    <t>CN83 - MERAK-JX WX Qingdao Branch</t>
  </si>
  <si>
    <t>ES10</t>
  </si>
  <si>
    <t>ES10 - Knorr-Bremse Pamplona, S.L.</t>
  </si>
  <si>
    <t>C/G s/n</t>
  </si>
  <si>
    <t>31013</t>
  </si>
  <si>
    <t>Pamplona</t>
  </si>
  <si>
    <t>ESH1</t>
  </si>
  <si>
    <t>ESH1 - Distribution Center Spain</t>
  </si>
  <si>
    <t>c/Castillo de Capua 14</t>
  </si>
  <si>
    <t>50197</t>
  </si>
  <si>
    <t>Zaragoza</t>
  </si>
  <si>
    <t>FR01</t>
  </si>
  <si>
    <t>FR01 - KB Systèmes Ferroviaires</t>
  </si>
  <si>
    <t>9, Route de Champigny</t>
  </si>
  <si>
    <t>51430</t>
  </si>
  <si>
    <t>TINQUEUX CEDEX FRANCE</t>
  </si>
  <si>
    <t>IN01</t>
  </si>
  <si>
    <t>IN01 - KNORR-BREMSE India Pvt. Ltd.</t>
  </si>
  <si>
    <t>51/4 KM Stone, Vill &amp; PO Bagho</t>
  </si>
  <si>
    <t>121102</t>
  </si>
  <si>
    <t>Delhi Mathura Rd - Palwal</t>
  </si>
  <si>
    <t>IT20</t>
  </si>
  <si>
    <t>IT20 - Microelettrica Italy</t>
  </si>
  <si>
    <t>Via Lucania 2</t>
  </si>
  <si>
    <t>20090</t>
  </si>
  <si>
    <t>Buccinasco</t>
  </si>
  <si>
    <t>SDHU</t>
  </si>
  <si>
    <t>SDHU - Supplying Distribution Hub</t>
  </si>
  <si>
    <t>Ortsteil Seubtendorf</t>
  </si>
  <si>
    <t>07922</t>
  </si>
  <si>
    <t>Tanna</t>
  </si>
  <si>
    <t>US01</t>
  </si>
  <si>
    <t>US01 - New York Air Brake LLC</t>
  </si>
  <si>
    <t>748 Starbuck Avenue</t>
  </si>
  <si>
    <t>13601</t>
  </si>
  <si>
    <t>Watertown</t>
  </si>
  <si>
    <t>US03</t>
  </si>
  <si>
    <t>US03 - Kansas City Service Center</t>
  </si>
  <si>
    <t>701 NW Parkway Drive  Bldg #11</t>
  </si>
  <si>
    <t>64150</t>
  </si>
  <si>
    <t>Riverside</t>
  </si>
  <si>
    <t>US04</t>
  </si>
  <si>
    <t>US04 - TDS Fort Worth</t>
  </si>
  <si>
    <t>5201 Regent Blvd. Suite #130</t>
  </si>
  <si>
    <t>75063</t>
  </si>
  <si>
    <t>Irving</t>
  </si>
  <si>
    <t>US05</t>
  </si>
  <si>
    <t>US05 - New York Air Brake LLC</t>
  </si>
  <si>
    <t>115 Summit Park Drive</t>
  </si>
  <si>
    <t>28146</t>
  </si>
  <si>
    <t>Salisbury</t>
  </si>
  <si>
    <t>US08</t>
  </si>
  <si>
    <t>US08 - New York Air Brake LLC</t>
  </si>
  <si>
    <t>2200 Ciengas Rd.</t>
  </si>
  <si>
    <t>US30</t>
  </si>
  <si>
    <t>US30 - Merak North America LLC</t>
  </si>
  <si>
    <t>US40</t>
  </si>
  <si>
    <t>US40 - Anchor Brake Shoe Company LLC</t>
  </si>
  <si>
    <t>1920 Downs Drive</t>
  </si>
  <si>
    <t>60185</t>
  </si>
  <si>
    <t>West Chicago</t>
  </si>
  <si>
    <t>US50</t>
  </si>
  <si>
    <t>US50 - iFE North America LLC</t>
  </si>
  <si>
    <t>US70</t>
  </si>
  <si>
    <t>US70 - Microelettrica USA LLC.</t>
  </si>
  <si>
    <t>1201</t>
  </si>
  <si>
    <t>Georg-Knorr-Str. 4</t>
  </si>
  <si>
    <t>1231</t>
  </si>
  <si>
    <t>Automobile Parts Industrial Pa</t>
  </si>
  <si>
    <t>116620</t>
  </si>
  <si>
    <t>Dalian</t>
  </si>
  <si>
    <t>1201 - Hasse &amp; Wrede DE Berlin</t>
  </si>
  <si>
    <t>1231 - Hasse &amp; Wrede CN Dalian</t>
  </si>
  <si>
    <t>Please select Department in drop-down below to load relevant data: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</si>
</sst>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2"/>
      <name val="Arial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9"/>
      <name val="Arial"/>
      <family val="2"/>
    </font>
    <font>
      <i/>
      <sz val="9"/>
      <color theme="3"/>
      <name val="Arial"/>
      <family val="2"/>
    </font>
    <font>
      <b/>
      <i/>
      <sz val="12"/>
      <color theme="3"/>
      <name val="Arial"/>
      <family val="2"/>
    </font>
    <font>
      <b/>
      <sz val="16"/>
      <color indexed="9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u/>
      <sz val="12"/>
      <color theme="10"/>
      <name val="Arial"/>
      <family val="2"/>
      <charset val="238"/>
    </font>
    <font>
      <u/>
      <sz val="9"/>
      <color theme="10"/>
      <name val="Arial"/>
      <family val="2"/>
      <charset val="238"/>
    </font>
    <font>
      <sz val="11"/>
      <name val="Calibri"/>
      <family val="2"/>
      <charset val="238"/>
    </font>
    <font>
      <sz val="9"/>
      <color theme="3"/>
      <name val="Arial"/>
      <family val="2"/>
      <charset val="238"/>
    </font>
    <font>
      <sz val="16"/>
      <color rgb="FF2F5496"/>
      <name val="Calibri Light"/>
      <family val="2"/>
      <charset val="238"/>
    </font>
    <font>
      <sz val="11"/>
      <name val="MS Gothic"/>
      <family val="3"/>
      <charset val="238"/>
    </font>
    <font>
      <b/>
      <sz val="11"/>
      <name val="Calibri"/>
      <family val="2"/>
      <charset val="238"/>
    </font>
    <font>
      <b/>
      <sz val="11"/>
      <name val="Arial"/>
      <family val="2"/>
      <charset val="238"/>
    </font>
    <font>
      <sz val="11"/>
      <name val="Wingdings"/>
      <charset val="2"/>
    </font>
    <font>
      <sz val="7"/>
      <name val="Times New Roman"/>
      <family val="1"/>
      <charset val="238"/>
    </font>
    <font>
      <i/>
      <sz val="8"/>
      <color theme="3"/>
      <name val="Arial"/>
      <family val="2"/>
    </font>
    <font>
      <i/>
      <sz val="6"/>
      <color theme="3"/>
      <name val="Arial"/>
      <family val="2"/>
    </font>
    <font>
      <b/>
      <sz val="11"/>
      <name val="MS Gothic"/>
      <family val="3"/>
      <charset val="238"/>
    </font>
    <font>
      <b/>
      <sz val="12"/>
      <color rgb="FF1F3763"/>
      <name val="Calibri Light"/>
      <family val="2"/>
      <charset val="238"/>
    </font>
    <font>
      <b/>
      <sz val="12"/>
      <color rgb="FF1F3763"/>
      <name val="Segoe UI Symbol"/>
      <family val="2"/>
      <charset val="238"/>
    </font>
    <font>
      <sz val="12"/>
      <color theme="3"/>
      <name val="Arial"/>
      <family val="2"/>
      <charset val="238"/>
    </font>
    <font>
      <b/>
      <sz val="12"/>
      <name val="Arial"/>
      <family val="2"/>
      <charset val="238"/>
    </font>
    <font>
      <sz val="8"/>
      <name val="Segoe UI"/>
      <family val="2"/>
    </font>
    <font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5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8" fillId="2" borderId="10" xfId="0" applyFont="1" applyFill="1" applyBorder="1" applyAlignment="1">
      <alignment horizontal="left" vertical="center" wrapText="1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>
      <alignment vertical="center" wrapText="1"/>
    </xf>
    <xf numFmtId="0" fontId="14" fillId="2" borderId="1" xfId="0" applyFont="1" applyFill="1" applyBorder="1" applyAlignment="1" applyProtection="1">
      <alignment vertical="center"/>
      <protection locked="0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16" fillId="2" borderId="0" xfId="2" applyFont="1" applyFill="1" applyBorder="1" applyAlignment="1" applyProtection="1">
      <alignment vertical="center"/>
      <protection locked="0"/>
    </xf>
    <xf numFmtId="49" fontId="14" fillId="2" borderId="0" xfId="0" applyNumberFormat="1" applyFont="1" applyFill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2" fillId="0" borderId="0" xfId="0" applyFont="1"/>
    <xf numFmtId="0" fontId="12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14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 wrapText="1" indent="3"/>
    </xf>
    <xf numFmtId="0" fontId="20" fillId="0" borderId="16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8" fillId="2" borderId="30" xfId="0" applyFont="1" applyFill="1" applyBorder="1" applyAlignment="1">
      <alignment horizontal="left" vertical="center" wrapText="1"/>
    </xf>
    <xf numFmtId="0" fontId="14" fillId="2" borderId="31" xfId="0" applyFont="1" applyFill="1" applyBorder="1" applyAlignment="1" applyProtection="1">
      <alignment vertical="center"/>
      <protection locked="0"/>
    </xf>
    <xf numFmtId="0" fontId="14" fillId="2" borderId="32" xfId="0" applyFont="1" applyFill="1" applyBorder="1" applyAlignment="1" applyProtection="1">
      <alignment vertical="center"/>
      <protection locked="0"/>
    </xf>
    <xf numFmtId="0" fontId="8" fillId="2" borderId="34" xfId="0" applyFont="1" applyFill="1" applyBorder="1" applyAlignment="1">
      <alignment horizontal="left" vertical="center" wrapText="1"/>
    </xf>
    <xf numFmtId="49" fontId="14" fillId="2" borderId="35" xfId="0" applyNumberFormat="1" applyFont="1" applyFill="1" applyBorder="1" applyAlignment="1" applyProtection="1">
      <alignment vertical="center"/>
      <protection locked="0"/>
    </xf>
    <xf numFmtId="49" fontId="14" fillId="2" borderId="36" xfId="0" applyNumberFormat="1" applyFont="1" applyFill="1" applyBorder="1" applyAlignment="1" applyProtection="1">
      <alignment vertical="center"/>
      <protection locked="0"/>
    </xf>
    <xf numFmtId="0" fontId="25" fillId="0" borderId="0" xfId="0" applyFont="1" applyAlignment="1">
      <alignment horizontal="left" vertical="center" wrapText="1"/>
    </xf>
    <xf numFmtId="0" fontId="0" fillId="2" borderId="8" xfId="0" applyFill="1" applyBorder="1" applyAlignment="1" applyProtection="1">
      <alignment vertical="center"/>
      <protection locked="0"/>
    </xf>
    <xf numFmtId="0" fontId="14" fillId="2" borderId="37" xfId="0" applyFont="1" applyFill="1" applyBorder="1" applyAlignment="1" applyProtection="1">
      <alignment vertical="center"/>
      <protection locked="0"/>
    </xf>
    <xf numFmtId="0" fontId="8" fillId="0" borderId="41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14" fillId="2" borderId="45" xfId="0" applyFont="1" applyFill="1" applyBorder="1" applyAlignment="1" applyProtection="1">
      <alignment vertical="center"/>
      <protection locked="0"/>
    </xf>
    <xf numFmtId="0" fontId="14" fillId="2" borderId="33" xfId="0" applyFont="1" applyFill="1" applyBorder="1" applyAlignment="1" applyProtection="1">
      <alignment vertical="center"/>
      <protection locked="0"/>
    </xf>
    <xf numFmtId="0" fontId="14" fillId="2" borderId="35" xfId="0" applyFont="1" applyFill="1" applyBorder="1" applyAlignment="1" applyProtection="1">
      <alignment vertical="center"/>
      <protection locked="0"/>
    </xf>
    <xf numFmtId="0" fontId="14" fillId="0" borderId="1" xfId="0" applyFont="1" applyBorder="1" applyAlignment="1">
      <alignment vertical="center" wrapText="1"/>
    </xf>
    <xf numFmtId="0" fontId="0" fillId="2" borderId="18" xfId="0" applyFill="1" applyBorder="1" applyAlignment="1">
      <alignment vertical="center"/>
    </xf>
    <xf numFmtId="0" fontId="0" fillId="2" borderId="46" xfId="0" applyFill="1" applyBorder="1" applyAlignment="1">
      <alignment vertical="center"/>
    </xf>
    <xf numFmtId="0" fontId="8" fillId="2" borderId="41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8" fillId="2" borderId="10" xfId="0" applyFont="1" applyFill="1" applyBorder="1" applyAlignment="1">
      <alignment horizontal="center" wrapText="1"/>
    </xf>
    <xf numFmtId="0" fontId="8" fillId="2" borderId="48" xfId="0" applyFont="1" applyFill="1" applyBorder="1" applyAlignment="1">
      <alignment horizontal="left" vertical="center" wrapText="1"/>
    </xf>
    <xf numFmtId="0" fontId="17" fillId="0" borderId="35" xfId="0" applyFont="1" applyBorder="1" applyAlignment="1">
      <alignment vertical="center" wrapText="1"/>
    </xf>
    <xf numFmtId="0" fontId="0" fillId="0" borderId="35" xfId="0" applyBorder="1"/>
    <xf numFmtId="0" fontId="0" fillId="0" borderId="36" xfId="0" applyBorder="1"/>
    <xf numFmtId="0" fontId="8" fillId="2" borderId="49" xfId="0" applyFont="1" applyFill="1" applyBorder="1" applyAlignment="1">
      <alignment horizontal="left" vertical="center" wrapText="1"/>
    </xf>
    <xf numFmtId="0" fontId="17" fillId="0" borderId="47" xfId="0" applyFont="1" applyBorder="1" applyAlignment="1">
      <alignment vertical="center" wrapText="1"/>
    </xf>
    <xf numFmtId="0" fontId="0" fillId="0" borderId="47" xfId="0" applyBorder="1"/>
    <xf numFmtId="0" fontId="0" fillId="0" borderId="50" xfId="0" applyBorder="1"/>
    <xf numFmtId="0" fontId="31" fillId="0" borderId="0" xfId="0" applyFont="1"/>
    <xf numFmtId="0" fontId="12" fillId="0" borderId="0" xfId="0" quotePrefix="1" applyFont="1"/>
    <xf numFmtId="0" fontId="14" fillId="2" borderId="39" xfId="0" applyFont="1" applyFill="1" applyBorder="1" applyAlignment="1" applyProtection="1">
      <alignment vertical="center"/>
      <protection locked="0"/>
    </xf>
    <xf numFmtId="0" fontId="14" fillId="2" borderId="36" xfId="0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wrapText="1"/>
    </xf>
    <xf numFmtId="0" fontId="15" fillId="0" borderId="0" xfId="2"/>
    <xf numFmtId="0" fontId="0" fillId="0" borderId="0" xfId="0" applyAlignment="1">
      <alignment vertical="top"/>
    </xf>
    <xf numFmtId="0" fontId="14" fillId="2" borderId="2" xfId="0" applyFont="1" applyFill="1" applyBorder="1" applyAlignment="1" applyProtection="1">
      <alignment horizontal="left" vertical="center"/>
      <protection locked="0"/>
    </xf>
    <xf numFmtId="0" fontId="14" fillId="2" borderId="25" xfId="0" applyFont="1" applyFill="1" applyBorder="1" applyAlignment="1" applyProtection="1">
      <alignment horizontal="left" vertical="center"/>
      <protection locked="0"/>
    </xf>
    <xf numFmtId="0" fontId="14" fillId="2" borderId="42" xfId="0" applyFont="1" applyFill="1" applyBorder="1" applyAlignment="1" applyProtection="1">
      <alignment horizontal="left" vertical="center"/>
      <protection locked="0"/>
    </xf>
    <xf numFmtId="0" fontId="14" fillId="2" borderId="43" xfId="0" applyFont="1" applyFill="1" applyBorder="1" applyAlignment="1" applyProtection="1">
      <alignment horizontal="left" vertical="center"/>
      <protection locked="0"/>
    </xf>
    <xf numFmtId="0" fontId="0" fillId="2" borderId="42" xfId="0" applyFill="1" applyBorder="1" applyAlignment="1" applyProtection="1">
      <alignment horizontal="left" vertical="center"/>
      <protection locked="0"/>
    </xf>
    <xf numFmtId="0" fontId="0" fillId="2" borderId="43" xfId="0" applyFill="1" applyBorder="1" applyAlignment="1" applyProtection="1">
      <alignment horizontal="left" vertical="center"/>
      <protection locked="0"/>
    </xf>
    <xf numFmtId="0" fontId="16" fillId="2" borderId="39" xfId="2" applyNumberFormat="1" applyFont="1" applyFill="1" applyBorder="1" applyAlignment="1" applyProtection="1">
      <alignment horizontal="left" vertical="center"/>
      <protection locked="0"/>
    </xf>
    <xf numFmtId="0" fontId="16" fillId="2" borderId="40" xfId="2" applyNumberFormat="1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14" fillId="0" borderId="0" xfId="0" applyFont="1" applyAlignment="1"/>
    <xf numFmtId="0" fontId="25" fillId="0" borderId="0" xfId="0" applyFont="1" applyAlignment="1">
      <alignment horizontal="left" vertical="center" wrapText="1"/>
    </xf>
    <xf numFmtId="0" fontId="14" fillId="2" borderId="31" xfId="0" applyFont="1" applyFill="1" applyBorder="1" applyAlignment="1" applyProtection="1">
      <alignment horizontal="left" vertical="center"/>
      <protection locked="0"/>
    </xf>
    <xf numFmtId="0" fontId="14" fillId="2" borderId="32" xfId="0" applyFont="1" applyFill="1" applyBorder="1" applyAlignment="1" applyProtection="1">
      <alignment horizontal="left" vertical="center"/>
      <protection locked="0"/>
    </xf>
    <xf numFmtId="0" fontId="14" fillId="2" borderId="18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 vertical="center" wrapText="1"/>
    </xf>
    <xf numFmtId="0" fontId="14" fillId="2" borderId="2" xfId="2" applyFont="1" applyFill="1" applyBorder="1" applyAlignment="1" applyProtection="1">
      <alignment horizontal="left" vertical="center" wrapText="1"/>
      <protection locked="0"/>
    </xf>
    <xf numFmtId="0" fontId="14" fillId="2" borderId="25" xfId="2" applyFont="1" applyFill="1" applyBorder="1" applyAlignment="1" applyProtection="1">
      <alignment horizontal="left" vertical="center"/>
      <protection locked="0"/>
    </xf>
    <xf numFmtId="0" fontId="14" fillId="2" borderId="37" xfId="0" applyFont="1" applyFill="1" applyBorder="1" applyAlignment="1" applyProtection="1">
      <alignment horizontal="left" vertical="center"/>
      <protection locked="0"/>
    </xf>
    <xf numFmtId="0" fontId="14" fillId="2" borderId="38" xfId="0" applyFont="1" applyFill="1" applyBorder="1" applyAlignment="1" applyProtection="1">
      <alignment horizontal="left" vertical="center"/>
      <protection locked="0"/>
    </xf>
    <xf numFmtId="0" fontId="14" fillId="2" borderId="1" xfId="0" applyFont="1" applyFill="1" applyBorder="1" applyAlignment="1" applyProtection="1">
      <alignment horizontal="left" vertical="center"/>
      <protection locked="0"/>
    </xf>
    <xf numFmtId="0" fontId="14" fillId="2" borderId="33" xfId="0" applyFont="1" applyFill="1" applyBorder="1" applyAlignment="1" applyProtection="1">
      <alignment horizontal="left" vertical="center"/>
      <protection locked="0"/>
    </xf>
    <xf numFmtId="0" fontId="17" fillId="0" borderId="21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7" fillId="0" borderId="20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25" xfId="0" applyFont="1" applyBorder="1" applyAlignment="1">
      <alignment horizontal="left" vertical="center" wrapText="1"/>
    </xf>
    <xf numFmtId="0" fontId="15" fillId="0" borderId="2" xfId="2" applyBorder="1" applyAlignment="1">
      <alignment horizontal="left" vertical="center" wrapText="1"/>
    </xf>
    <xf numFmtId="0" fontId="15" fillId="0" borderId="4" xfId="2" applyBorder="1" applyAlignment="1">
      <alignment horizontal="left" vertical="center" wrapText="1"/>
    </xf>
    <xf numFmtId="0" fontId="15" fillId="0" borderId="25" xfId="2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center" vertical="top" wrapText="1"/>
    </xf>
    <xf numFmtId="0" fontId="30" fillId="0" borderId="0" xfId="0" applyFont="1" applyAlignment="1">
      <alignment horizontal="center" vertical="top" wrapText="1"/>
    </xf>
    <xf numFmtId="0" fontId="30" fillId="0" borderId="9" xfId="0" applyFont="1" applyBorder="1" applyAlignment="1">
      <alignment horizontal="center" vertical="top" wrapText="1"/>
    </xf>
    <xf numFmtId="0" fontId="33" fillId="2" borderId="11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Standaard_Customer_migration_HOLLAND_BR_BRS Final One Sales Area_v23100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Supply Web'!A1"/><Relationship Id="rId1" Type="http://schemas.openxmlformats.org/officeDocument/2006/relationships/image" Target="../media/image1.png"/><Relationship Id="rId5" Type="http://schemas.openxmlformats.org/officeDocument/2006/relationships/hyperlink" Target="#EDI!A1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SW P.Instruction'!A1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658766</xdr:colOff>
      <xdr:row>0</xdr:row>
      <xdr:rowOff>76200</xdr:rowOff>
    </xdr:from>
    <xdr:to>
      <xdr:col>6</xdr:col>
      <xdr:colOff>95449</xdr:colOff>
      <xdr:row>2</xdr:row>
      <xdr:rowOff>130084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116" y="76200"/>
          <a:ext cx="2941884" cy="447584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1486606</xdr:colOff>
      <xdr:row>9</xdr:row>
      <xdr:rowOff>14111</xdr:rowOff>
    </xdr:from>
    <xdr:ext cx="280812" cy="281516"/>
    <xdr:pic>
      <xdr:nvPicPr>
        <xdr:cNvPr id="15" name="Grafický objekt 14" descr="Seznam se souvislou výplní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572956" y="1976261"/>
          <a:ext cx="280812" cy="281516"/>
        </a:xfrm>
        <a:prstGeom prst="rect">
          <a:avLst/>
        </a:prstGeom>
      </xdr:spPr>
    </xdr:pic>
    <xdr:clientData/>
  </xdr:oneCellAnchor>
  <xdr:oneCellAnchor>
    <xdr:from>
      <xdr:col>5</xdr:col>
      <xdr:colOff>1575514</xdr:colOff>
      <xdr:row>9</xdr:row>
      <xdr:rowOff>21167</xdr:rowOff>
    </xdr:from>
    <xdr:ext cx="282222" cy="281516"/>
    <xdr:pic>
      <xdr:nvPicPr>
        <xdr:cNvPr id="16" name="Grafický objekt 15" descr="Seznam se souvislou výplní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363664" y="1983317"/>
          <a:ext cx="282222" cy="281516"/>
        </a:xfrm>
        <a:prstGeom prst="rect">
          <a:avLst/>
        </a:prstGeom>
      </xdr:spPr>
    </xdr:pic>
    <xdr:clientData/>
  </xdr:oneCellAnchor>
  <xdr:oneCellAnchor>
    <xdr:from>
      <xdr:col>2</xdr:col>
      <xdr:colOff>1536696</xdr:colOff>
      <xdr:row>11</xdr:row>
      <xdr:rowOff>12700</xdr:rowOff>
    </xdr:from>
    <xdr:ext cx="133350" cy="133016"/>
    <xdr:pic>
      <xdr:nvPicPr>
        <xdr:cNvPr id="17" name="Grafický objekt 16" descr="Seznam se souvislou výplní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434640" y="2242256"/>
          <a:ext cx="133350" cy="133016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1931836</xdr:colOff>
          <xdr:row>15</xdr:row>
          <xdr:rowOff>15239</xdr:rowOff>
        </xdr:from>
        <xdr:to>
          <xdr:col>2</xdr:col>
          <xdr:colOff>159026</xdr:colOff>
          <xdr:row>15</xdr:row>
          <xdr:rowOff>174068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1932832</xdr:colOff>
          <xdr:row>16</xdr:row>
          <xdr:rowOff>8614</xdr:rowOff>
        </xdr:from>
        <xdr:to>
          <xdr:col>2</xdr:col>
          <xdr:colOff>160022</xdr:colOff>
          <xdr:row>16</xdr:row>
          <xdr:rowOff>170290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89916C89-396D-184A-907C-6469CF9C19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1932830</xdr:colOff>
          <xdr:row>17</xdr:row>
          <xdr:rowOff>8614</xdr:rowOff>
        </xdr:from>
        <xdr:to>
          <xdr:col>2</xdr:col>
          <xdr:colOff>160020</xdr:colOff>
          <xdr:row>17</xdr:row>
          <xdr:rowOff>170290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79823931-B4C8-5299-D259-E284DE5670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1601525</xdr:colOff>
          <xdr:row>15</xdr:row>
          <xdr:rowOff>21866</xdr:rowOff>
        </xdr:from>
        <xdr:to>
          <xdr:col>3</xdr:col>
          <xdr:colOff>160020</xdr:colOff>
          <xdr:row>15</xdr:row>
          <xdr:rowOff>183542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DC571DB1-8E53-AE2D-E2D4-697C8498EE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1601525</xdr:colOff>
          <xdr:row>16</xdr:row>
          <xdr:rowOff>21867</xdr:rowOff>
        </xdr:from>
        <xdr:to>
          <xdr:col>3</xdr:col>
          <xdr:colOff>160020</xdr:colOff>
          <xdr:row>16</xdr:row>
          <xdr:rowOff>183543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B1D011AF-4B81-873C-35A3-820CE6D0A6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1601525</xdr:colOff>
          <xdr:row>17</xdr:row>
          <xdr:rowOff>15240</xdr:rowOff>
        </xdr:from>
        <xdr:to>
          <xdr:col>3</xdr:col>
          <xdr:colOff>160020</xdr:colOff>
          <xdr:row>17</xdr:row>
          <xdr:rowOff>176916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9D1AFC2-8798-3B33-B232-03FAE2C2E7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1601526</xdr:colOff>
          <xdr:row>15</xdr:row>
          <xdr:rowOff>21866</xdr:rowOff>
        </xdr:from>
        <xdr:to>
          <xdr:col>4</xdr:col>
          <xdr:colOff>160021</xdr:colOff>
          <xdr:row>15</xdr:row>
          <xdr:rowOff>183542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BF57A61-8C4D-87C2-2FD1-62FF9F16A9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527050</xdr:colOff>
      <xdr:row>0</xdr:row>
      <xdr:rowOff>82550</xdr:rowOff>
    </xdr:from>
    <xdr:to>
      <xdr:col>6</xdr:col>
      <xdr:colOff>78032</xdr:colOff>
      <xdr:row>2</xdr:row>
      <xdr:rowOff>136434</xdr:rowOff>
    </xdr:to>
    <xdr:pic>
      <xdr:nvPicPr>
        <xdr:cNvPr id="2" name="Grafik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3650" y="82550"/>
          <a:ext cx="2941883" cy="447584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1091</xdr:colOff>
          <xdr:row>6</xdr:row>
          <xdr:rowOff>19273</xdr:rowOff>
        </xdr:from>
        <xdr:to>
          <xdr:col>1</xdr:col>
          <xdr:colOff>176351</xdr:colOff>
          <xdr:row>6</xdr:row>
          <xdr:rowOff>178397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F7611572-23C9-CDDB-5BB1-C23D3FBAC6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2650</xdr:colOff>
          <xdr:row>24</xdr:row>
          <xdr:rowOff>18884</xdr:rowOff>
        </xdr:from>
        <xdr:to>
          <xdr:col>1</xdr:col>
          <xdr:colOff>177910</xdr:colOff>
          <xdr:row>24</xdr:row>
          <xdr:rowOff>178904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FDA6E56A-FABB-1076-0D5A-1777D15D60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2651</xdr:colOff>
          <xdr:row>33</xdr:row>
          <xdr:rowOff>14246</xdr:rowOff>
        </xdr:from>
        <xdr:to>
          <xdr:col>1</xdr:col>
          <xdr:colOff>177911</xdr:colOff>
          <xdr:row>33</xdr:row>
          <xdr:rowOff>175922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A308387A-E881-7497-7C07-6F3C8C3DFB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148424</xdr:colOff>
          <xdr:row>42</xdr:row>
          <xdr:rowOff>27499</xdr:rowOff>
        </xdr:from>
        <xdr:to>
          <xdr:col>1</xdr:col>
          <xdr:colOff>171284</xdr:colOff>
          <xdr:row>42</xdr:row>
          <xdr:rowOff>189175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663EA9DE-231D-846E-ACC0-A0E0090946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148425</xdr:colOff>
          <xdr:row>56</xdr:row>
          <xdr:rowOff>47377</xdr:rowOff>
        </xdr:from>
        <xdr:to>
          <xdr:col>1</xdr:col>
          <xdr:colOff>171285</xdr:colOff>
          <xdr:row>56</xdr:row>
          <xdr:rowOff>209053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B2FAC53D-475E-2C93-AB27-A8CAF92254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2865120</xdr:colOff>
          <xdr:row>65</xdr:row>
          <xdr:rowOff>20872</xdr:rowOff>
        </xdr:from>
        <xdr:to>
          <xdr:col>3</xdr:col>
          <xdr:colOff>164658</xdr:colOff>
          <xdr:row>65</xdr:row>
          <xdr:rowOff>182548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E1496E79-9F28-7CF8-8BAB-9B762710FC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2865120</xdr:colOff>
          <xdr:row>66</xdr:row>
          <xdr:rowOff>22529</xdr:rowOff>
        </xdr:from>
        <xdr:to>
          <xdr:col>3</xdr:col>
          <xdr:colOff>164658</xdr:colOff>
          <xdr:row>66</xdr:row>
          <xdr:rowOff>185531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1B768F62-F0E9-8303-50F4-82F9646DF9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2315154</xdr:colOff>
          <xdr:row>69</xdr:row>
          <xdr:rowOff>22529</xdr:rowOff>
        </xdr:from>
        <xdr:to>
          <xdr:col>4</xdr:col>
          <xdr:colOff>164657</xdr:colOff>
          <xdr:row>69</xdr:row>
          <xdr:rowOff>185531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57760E76-6A07-3F72-8284-99B6AAF7CC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2315154</xdr:colOff>
          <xdr:row>68</xdr:row>
          <xdr:rowOff>25510</xdr:rowOff>
        </xdr:from>
        <xdr:to>
          <xdr:col>4</xdr:col>
          <xdr:colOff>164657</xdr:colOff>
          <xdr:row>68</xdr:row>
          <xdr:rowOff>186192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31DC4F04-A1B1-9479-487E-2936A723EC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2316480</xdr:colOff>
          <xdr:row>64</xdr:row>
          <xdr:rowOff>188510</xdr:rowOff>
        </xdr:from>
        <xdr:to>
          <xdr:col>4</xdr:col>
          <xdr:colOff>234563</xdr:colOff>
          <xdr:row>66</xdr:row>
          <xdr:rowOff>11925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403DBE95-5A36-78A5-180E-DF930DB425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2869096</xdr:colOff>
          <xdr:row>70</xdr:row>
          <xdr:rowOff>190832</xdr:rowOff>
        </xdr:from>
        <xdr:to>
          <xdr:col>3</xdr:col>
          <xdr:colOff>237214</xdr:colOff>
          <xdr:row>72</xdr:row>
          <xdr:rowOff>14247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78E9BB8E-FC4F-A390-C878-D7B73B4EAF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2861476</xdr:colOff>
          <xdr:row>66</xdr:row>
          <xdr:rowOff>180229</xdr:rowOff>
        </xdr:from>
        <xdr:to>
          <xdr:col>3</xdr:col>
          <xdr:colOff>229594</xdr:colOff>
          <xdr:row>68</xdr:row>
          <xdr:rowOff>3643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3AD17DC4-A2E0-B6B1-BC98-E2065C640B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1955689</xdr:colOff>
          <xdr:row>72</xdr:row>
          <xdr:rowOff>11596</xdr:rowOff>
        </xdr:from>
        <xdr:to>
          <xdr:col>5</xdr:col>
          <xdr:colOff>163002</xdr:colOff>
          <xdr:row>72</xdr:row>
          <xdr:rowOff>172279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580D9550-EDA0-36EE-D419-873CB08D0A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1954695</xdr:colOff>
          <xdr:row>71</xdr:row>
          <xdr:rowOff>17227</xdr:rowOff>
        </xdr:from>
        <xdr:to>
          <xdr:col>5</xdr:col>
          <xdr:colOff>162008</xdr:colOff>
          <xdr:row>71</xdr:row>
          <xdr:rowOff>177909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E837F0B4-6273-707D-CC1B-44CCB0ABF4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1955689</xdr:colOff>
          <xdr:row>64</xdr:row>
          <xdr:rowOff>187186</xdr:rowOff>
        </xdr:from>
        <xdr:to>
          <xdr:col>5</xdr:col>
          <xdr:colOff>231582</xdr:colOff>
          <xdr:row>66</xdr:row>
          <xdr:rowOff>10601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C8D7197C-048A-3091-B48C-7ADFD9C07B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2319130</xdr:colOff>
          <xdr:row>71</xdr:row>
          <xdr:rowOff>22860</xdr:rowOff>
        </xdr:from>
        <xdr:to>
          <xdr:col>4</xdr:col>
          <xdr:colOff>161013</xdr:colOff>
          <xdr:row>71</xdr:row>
          <xdr:rowOff>183543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90C4727A-16AB-2D6A-3E2F-502D40663A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2318137</xdr:colOff>
          <xdr:row>70</xdr:row>
          <xdr:rowOff>18221</xdr:rowOff>
        </xdr:from>
        <xdr:to>
          <xdr:col>4</xdr:col>
          <xdr:colOff>160020</xdr:colOff>
          <xdr:row>70</xdr:row>
          <xdr:rowOff>178904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BD357D5C-11B4-4D92-7182-04CC52E0D0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2869098</xdr:colOff>
          <xdr:row>71</xdr:row>
          <xdr:rowOff>184536</xdr:rowOff>
        </xdr:from>
        <xdr:to>
          <xdr:col>3</xdr:col>
          <xdr:colOff>229596</xdr:colOff>
          <xdr:row>73</xdr:row>
          <xdr:rowOff>8613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61C1289-E4CF-59A0-0D3A-BA7124016F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2318139</xdr:colOff>
          <xdr:row>72</xdr:row>
          <xdr:rowOff>18222</xdr:rowOff>
        </xdr:from>
        <xdr:to>
          <xdr:col>4</xdr:col>
          <xdr:colOff>160022</xdr:colOff>
          <xdr:row>72</xdr:row>
          <xdr:rowOff>178904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55DED3D3-42A1-EBA7-E600-7D4B4FC921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1792941</xdr:colOff>
      <xdr:row>14</xdr:row>
      <xdr:rowOff>186764</xdr:rowOff>
    </xdr:from>
    <xdr:ext cx="493058" cy="494294"/>
    <xdr:pic>
      <xdr:nvPicPr>
        <xdr:cNvPr id="4" name="Grafický objekt 3" descr="Seznam se souvislou výplní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894294" y="2622176"/>
          <a:ext cx="493058" cy="494294"/>
        </a:xfrm>
        <a:prstGeom prst="rect">
          <a:avLst/>
        </a:prstGeom>
      </xdr:spPr>
    </xdr:pic>
    <xdr:clientData/>
  </xdr:oneCellAnchor>
  <xdr:twoCellAnchor editAs="oneCell">
    <xdr:from>
      <xdr:col>4</xdr:col>
      <xdr:colOff>552450</xdr:colOff>
      <xdr:row>0</xdr:row>
      <xdr:rowOff>57150</xdr:rowOff>
    </xdr:from>
    <xdr:to>
      <xdr:col>6</xdr:col>
      <xdr:colOff>101939</xdr:colOff>
      <xdr:row>2</xdr:row>
      <xdr:rowOff>105805</xdr:rowOff>
    </xdr:to>
    <xdr:pic>
      <xdr:nvPicPr>
        <xdr:cNvPr id="5" name="Grafik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4550" y="57150"/>
          <a:ext cx="2940389" cy="4423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201333</xdr:colOff>
      <xdr:row>0</xdr:row>
      <xdr:rowOff>64621</xdr:rowOff>
    </xdr:from>
    <xdr:to>
      <xdr:col>10</xdr:col>
      <xdr:colOff>91854</xdr:colOff>
      <xdr:row>2</xdr:row>
      <xdr:rowOff>113276</xdr:rowOff>
    </xdr:to>
    <xdr:pic>
      <xdr:nvPicPr>
        <xdr:cNvPr id="2" name="Grafik 9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4274" y="64621"/>
          <a:ext cx="2938521" cy="4371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3" Type="http://schemas.openxmlformats.org/officeDocument/2006/relationships/customProperty" Target="../customProperty1.bin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di.knorr-bremse.com/en/support/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customProperty" Target="../customProperty3.bin"/><Relationship Id="rId10" Type="http://schemas.openxmlformats.org/officeDocument/2006/relationships/ctrlProp" Target="../ctrlProps/ctrlProp3.xml"/><Relationship Id="rId4" Type="http://schemas.openxmlformats.org/officeDocument/2006/relationships/customProperty" Target="../customProperty2.bin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3" Type="http://schemas.openxmlformats.org/officeDocument/2006/relationships/customProperty" Target="../customProperty4.bin"/><Relationship Id="rId21" Type="http://schemas.openxmlformats.org/officeDocument/2006/relationships/ctrlProp" Target="../ctrlProps/ctrlProp22.x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5" Type="http://schemas.openxmlformats.org/officeDocument/2006/relationships/ctrlProp" Target="../ctrlProps/ctrlProp26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7.xml"/><Relationship Id="rId20" Type="http://schemas.openxmlformats.org/officeDocument/2006/relationships/ctrlProp" Target="../ctrlProps/ctrlProp21.xml"/><Relationship Id="rId1" Type="http://schemas.openxmlformats.org/officeDocument/2006/relationships/hyperlink" Target="https://as2.eu.gxsics.com/enterprise/as2ssl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12.xml"/><Relationship Id="rId24" Type="http://schemas.openxmlformats.org/officeDocument/2006/relationships/ctrlProp" Target="../ctrlProps/ctrlProp25.xml"/><Relationship Id="rId5" Type="http://schemas.openxmlformats.org/officeDocument/2006/relationships/drawing" Target="../drawings/drawing2.xml"/><Relationship Id="rId15" Type="http://schemas.openxmlformats.org/officeDocument/2006/relationships/ctrlProp" Target="../ctrlProps/ctrlProp16.xml"/><Relationship Id="rId23" Type="http://schemas.openxmlformats.org/officeDocument/2006/relationships/ctrlProp" Target="../ctrlProps/ctrlProp24.xml"/><Relationship Id="rId10" Type="http://schemas.openxmlformats.org/officeDocument/2006/relationships/ctrlProp" Target="../ctrlProps/ctrlProp11.xml"/><Relationship Id="rId19" Type="http://schemas.openxmlformats.org/officeDocument/2006/relationships/ctrlProp" Target="../ctrlProps/ctrlProp20.xml"/><Relationship Id="rId4" Type="http://schemas.openxmlformats.org/officeDocument/2006/relationships/customProperty" Target="../customProperty5.bin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Relationship Id="rId22" Type="http://schemas.openxmlformats.org/officeDocument/2006/relationships/ctrlProp" Target="../ctrlProps/ctrlProp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pageSetUpPr fitToPage="1"/>
  </sheetPr>
  <dimension ref="B1:G51"/>
  <sheetViews>
    <sheetView showGridLines="0" tabSelected="1" view="pageBreakPreview" zoomScaleNormal="100" zoomScaleSheetLayoutView="100" workbookViewId="0">
      <selection activeCell="C15" sqref="C15:E15"/>
    </sheetView>
  </sheetViews>
  <sheetFormatPr defaultColWidth="11.54296875" defaultRowHeight="15"/>
  <cols>
    <col min="1" max="1" width="2" customWidth="1"/>
    <col min="2" max="2" width="23.26953125" customWidth="1"/>
    <col min="3" max="4" width="19.26953125" customWidth="1"/>
    <col min="5" max="5" width="20.7265625" customWidth="1"/>
    <col min="6" max="6" width="21.7265625" customWidth="1"/>
    <col min="7" max="7" width="2.453125" customWidth="1"/>
  </cols>
  <sheetData>
    <row r="1" spans="2:7">
      <c r="B1" s="2"/>
      <c r="C1" s="2"/>
      <c r="D1" s="2"/>
      <c r="E1" s="2"/>
      <c r="F1" s="2"/>
    </row>
    <row r="2" spans="2:7">
      <c r="B2" s="2"/>
      <c r="C2" s="2"/>
      <c r="D2" s="2"/>
      <c r="E2" s="2"/>
      <c r="F2" s="2"/>
    </row>
    <row r="3" spans="2:7" ht="19.2" customHeight="1">
      <c r="B3" s="2"/>
      <c r="C3" s="2"/>
      <c r="D3" s="2"/>
      <c r="E3" s="2"/>
      <c r="F3" s="2"/>
    </row>
    <row r="4" spans="2:7" ht="15" customHeight="1">
      <c r="B4" s="91" t="s">
        <v>329</v>
      </c>
      <c r="C4" s="91"/>
      <c r="D4" s="91"/>
      <c r="E4" s="91"/>
      <c r="F4" s="91"/>
    </row>
    <row r="5" spans="2:7" ht="12.75" customHeight="1">
      <c r="B5" s="91"/>
      <c r="C5" s="91"/>
      <c r="D5" s="91"/>
      <c r="E5" s="91"/>
      <c r="F5" s="91"/>
    </row>
    <row r="6" spans="2:7" ht="36" customHeight="1" thickBot="1">
      <c r="B6" s="11"/>
      <c r="C6" s="151" t="s">
        <v>502</v>
      </c>
      <c r="D6" s="151"/>
      <c r="E6" s="150"/>
      <c r="F6" s="150"/>
    </row>
    <row r="7" spans="2:7" s="1" customFormat="1" ht="15.6" thickBot="1">
      <c r="B7" s="52" t="s">
        <v>0</v>
      </c>
      <c r="C7" s="85"/>
      <c r="D7" s="86"/>
      <c r="E7" s="53" t="s">
        <v>2</v>
      </c>
      <c r="F7" s="54"/>
    </row>
    <row r="8" spans="2:7" s="1" customFormat="1" ht="5.25" customHeight="1" thickBot="1">
      <c r="B8" s="5"/>
      <c r="C8" s="5"/>
      <c r="E8" s="6"/>
      <c r="F8" s="5"/>
    </row>
    <row r="9" spans="2:7" s="1" customFormat="1" ht="15.6" thickBot="1">
      <c r="B9" s="52" t="s">
        <v>3</v>
      </c>
      <c r="C9" s="87"/>
      <c r="D9" s="88"/>
      <c r="E9" s="53" t="s">
        <v>4</v>
      </c>
      <c r="F9" s="54"/>
    </row>
    <row r="10" spans="2:7" s="1" customFormat="1" ht="5.25" customHeight="1" thickBot="1">
      <c r="B10" s="5"/>
      <c r="C10" s="20"/>
      <c r="D10" s="21"/>
      <c r="E10" s="20"/>
      <c r="F10" s="5"/>
    </row>
    <row r="11" spans="2:7" s="1" customFormat="1" ht="15.6" thickBot="1">
      <c r="B11" s="52" t="s">
        <v>5</v>
      </c>
      <c r="C11" s="85"/>
      <c r="D11" s="97"/>
      <c r="E11" s="38" t="str">
        <f>IF(C11="Supply Web","Supply Web connectivity","")</f>
        <v/>
      </c>
      <c r="F11" s="38" t="str">
        <f>IF(C11="EDI","EDI connectivity","")</f>
        <v/>
      </c>
      <c r="G11" s="39"/>
    </row>
    <row r="12" spans="2:7" s="1" customFormat="1">
      <c r="B12" s="94" t="s">
        <v>6</v>
      </c>
      <c r="C12" s="94"/>
      <c r="D12" s="94"/>
      <c r="E12" s="5"/>
      <c r="F12" s="19"/>
    </row>
    <row r="13" spans="2:7" s="1" customFormat="1">
      <c r="B13" s="49"/>
      <c r="C13" s="49"/>
      <c r="D13" s="49"/>
      <c r="E13" s="5"/>
      <c r="F13" s="19"/>
    </row>
    <row r="14" spans="2:7" s="1" customFormat="1" ht="16.2" thickBot="1">
      <c r="B14" s="92" t="s">
        <v>7</v>
      </c>
      <c r="C14" s="92"/>
      <c r="D14" s="92"/>
      <c r="E14" s="92"/>
      <c r="F14" s="19"/>
    </row>
    <row r="15" spans="2:7" s="1" customFormat="1">
      <c r="B15" s="43" t="s">
        <v>8</v>
      </c>
      <c r="C15" s="95"/>
      <c r="D15" s="95"/>
      <c r="E15" s="96"/>
      <c r="F15" s="19"/>
    </row>
    <row r="16" spans="2:7" s="1" customFormat="1">
      <c r="B16" s="7" t="s">
        <v>9</v>
      </c>
      <c r="C16" s="57" t="s">
        <v>10</v>
      </c>
      <c r="D16" s="10" t="s">
        <v>11</v>
      </c>
      <c r="E16" s="55" t="s">
        <v>12</v>
      </c>
      <c r="F16" s="19"/>
    </row>
    <row r="17" spans="2:6" s="1" customFormat="1" ht="15.6" thickBot="1">
      <c r="B17" s="7" t="s">
        <v>13</v>
      </c>
      <c r="C17" s="10" t="s">
        <v>14</v>
      </c>
      <c r="D17" s="10" t="s">
        <v>15</v>
      </c>
      <c r="E17" s="59"/>
      <c r="F17" s="19"/>
    </row>
    <row r="18" spans="2:6" s="1" customFormat="1" ht="15.6" thickBot="1">
      <c r="B18" s="46" t="s">
        <v>16</v>
      </c>
      <c r="C18" s="56" t="s">
        <v>17</v>
      </c>
      <c r="D18" s="56" t="s">
        <v>18</v>
      </c>
      <c r="E18" s="60" t="str">
        <f>IF('Help list'!C1=TRUE,"Estimated signing date:","")</f>
        <v/>
      </c>
      <c r="F18" s="58"/>
    </row>
    <row r="19" spans="2:6" s="1" customFormat="1">
      <c r="B19" s="94" t="s">
        <v>19</v>
      </c>
      <c r="C19" s="94"/>
      <c r="D19" s="94"/>
      <c r="E19" s="5"/>
      <c r="F19" s="19"/>
    </row>
    <row r="20" spans="2:6" s="1" customFormat="1">
      <c r="B20" s="40"/>
      <c r="C20" s="40"/>
      <c r="D20" s="40"/>
      <c r="E20" s="5"/>
      <c r="F20" s="19"/>
    </row>
    <row r="21" spans="2:6" s="1" customFormat="1" ht="18.45" customHeight="1" thickBot="1">
      <c r="B21" s="92" t="s">
        <v>20</v>
      </c>
      <c r="C21" s="92"/>
      <c r="D21" s="92"/>
      <c r="E21" s="92"/>
      <c r="F21" s="5"/>
    </row>
    <row r="22" spans="2:6" s="1" customFormat="1">
      <c r="B22" s="43" t="s">
        <v>21</v>
      </c>
      <c r="C22" s="51"/>
      <c r="D22" s="45"/>
      <c r="E22" s="8"/>
      <c r="F22" s="5"/>
    </row>
    <row r="23" spans="2:6" s="1" customFormat="1">
      <c r="B23" s="7" t="s">
        <v>22</v>
      </c>
      <c r="C23" s="83" t="e">
        <f>VLOOKUP(VLOOKUP($C$7,'Help list'!$B$14:$C$63,2,0),'Help list'!$A$66:$G$115,4,0)</f>
        <v>#N/A</v>
      </c>
      <c r="D23" s="84"/>
      <c r="E23" s="15"/>
      <c r="F23" s="5"/>
    </row>
    <row r="24" spans="2:6" s="1" customFormat="1">
      <c r="B24" s="7" t="s">
        <v>23</v>
      </c>
      <c r="C24" s="93" t="e">
        <f>VLOOKUP(VLOOKUP($C$7,'Help list'!$B$14:$C$63,2,0),'Help list'!$A$66:$G$115,5,0)</f>
        <v>#N/A</v>
      </c>
      <c r="D24" s="93"/>
      <c r="E24" s="13"/>
      <c r="F24" s="5"/>
    </row>
    <row r="25" spans="2:6" s="1" customFormat="1" ht="15.6" thickBot="1">
      <c r="B25" s="46" t="s">
        <v>24</v>
      </c>
      <c r="C25" s="78"/>
      <c r="D25" s="79"/>
      <c r="E25" s="8"/>
      <c r="F25" s="5"/>
    </row>
    <row r="26" spans="2:6" s="1" customFormat="1" ht="15" customHeight="1">
      <c r="B26" s="4"/>
      <c r="C26" s="5"/>
      <c r="D26" s="5"/>
      <c r="E26" s="5"/>
      <c r="F26" s="5"/>
    </row>
    <row r="27" spans="2:6" s="1" customFormat="1" ht="18.45" customHeight="1" thickBot="1">
      <c r="B27" s="92" t="s">
        <v>25</v>
      </c>
      <c r="C27" s="98"/>
      <c r="D27" s="98"/>
      <c r="E27" s="98"/>
      <c r="F27" s="5"/>
    </row>
    <row r="28" spans="2:6" s="1" customFormat="1">
      <c r="B28" s="43" t="s">
        <v>21</v>
      </c>
      <c r="C28" s="101" t="e">
        <f>VLOOKUP(VLOOKUP($C$7,'Help list'!$B$14:$E$63,4,0),'Help list'!$A$118:$D$137,2,0)</f>
        <v>#N/A</v>
      </c>
      <c r="D28" s="102"/>
      <c r="E28" s="8"/>
      <c r="F28" s="5"/>
    </row>
    <row r="29" spans="2:6" s="1" customFormat="1" ht="24" customHeight="1">
      <c r="B29" s="7" t="s">
        <v>23</v>
      </c>
      <c r="C29" s="99" t="e">
        <f>VLOOKUP(VLOOKUP($C$7,'Help list'!$B$14:$E$63,4,0),'Help list'!$A$118:$D$137,3,0)</f>
        <v>#N/A</v>
      </c>
      <c r="D29" s="100"/>
      <c r="E29" s="13"/>
      <c r="F29" s="20"/>
    </row>
    <row r="30" spans="2:6" s="1" customFormat="1" ht="15.6" thickBot="1">
      <c r="B30" s="46" t="s">
        <v>26</v>
      </c>
      <c r="C30" s="89" t="e">
        <f>VLOOKUP(VLOOKUP($C$7,'Help list'!$B$14:$E$63,4,0),'Help list'!$A$118:$D$137,4,0)</f>
        <v>#N/A</v>
      </c>
      <c r="D30" s="90"/>
      <c r="E30" s="8"/>
      <c r="F30" s="5"/>
    </row>
    <row r="31" spans="2:6" s="1" customFormat="1">
      <c r="B31" s="12"/>
      <c r="C31" s="14"/>
      <c r="D31" s="14"/>
      <c r="E31" s="8"/>
      <c r="F31" s="5"/>
    </row>
    <row r="32" spans="2:6" s="1" customFormat="1" ht="18.45" customHeight="1" thickBot="1">
      <c r="B32" s="92" t="s">
        <v>27</v>
      </c>
      <c r="C32" s="98"/>
      <c r="D32" s="98"/>
      <c r="E32" s="98"/>
      <c r="F32" s="5"/>
    </row>
    <row r="33" spans="2:7" s="1" customFormat="1">
      <c r="B33" s="43" t="s">
        <v>21</v>
      </c>
      <c r="C33" s="44"/>
      <c r="D33" s="45"/>
      <c r="E33" s="8"/>
      <c r="F33" s="5"/>
    </row>
    <row r="34" spans="2:7" s="1" customFormat="1">
      <c r="B34" s="7" t="s">
        <v>22</v>
      </c>
      <c r="C34" s="83"/>
      <c r="D34" s="84"/>
      <c r="E34" s="15"/>
      <c r="F34" s="5"/>
    </row>
    <row r="35" spans="2:7" s="1" customFormat="1">
      <c r="B35" s="7" t="s">
        <v>23</v>
      </c>
      <c r="C35" s="83"/>
      <c r="D35" s="84"/>
      <c r="E35" s="15"/>
      <c r="F35" s="9"/>
    </row>
    <row r="36" spans="2:7" s="1" customFormat="1" ht="15.6" thickBot="1">
      <c r="B36" s="46" t="s">
        <v>24</v>
      </c>
      <c r="C36" s="47"/>
      <c r="D36" s="48"/>
      <c r="E36" s="15"/>
      <c r="F36" s="5"/>
    </row>
    <row r="37" spans="2:7" s="1" customFormat="1">
      <c r="B37" s="12"/>
      <c r="C37" s="14"/>
      <c r="D37" s="14"/>
      <c r="E37" s="15"/>
      <c r="F37" s="5"/>
    </row>
    <row r="38" spans="2:7" s="1" customFormat="1" ht="18.45" customHeight="1" thickBot="1">
      <c r="B38" s="92" t="s">
        <v>28</v>
      </c>
      <c r="C38" s="98"/>
      <c r="D38" s="98"/>
      <c r="E38" s="98"/>
      <c r="F38" s="5"/>
    </row>
    <row r="39" spans="2:7" s="1" customFormat="1">
      <c r="B39" s="43" t="s">
        <v>21</v>
      </c>
      <c r="C39" s="44"/>
      <c r="D39" s="45"/>
      <c r="E39" s="8"/>
      <c r="F39" s="5"/>
    </row>
    <row r="40" spans="2:7" s="1" customFormat="1">
      <c r="B40" s="7" t="s">
        <v>22</v>
      </c>
      <c r="C40" s="83"/>
      <c r="D40" s="84"/>
      <c r="E40" s="8"/>
      <c r="F40" s="5"/>
    </row>
    <row r="41" spans="2:7" s="1" customFormat="1">
      <c r="B41" s="7" t="s">
        <v>23</v>
      </c>
      <c r="C41" s="83"/>
      <c r="D41" s="84"/>
      <c r="E41" s="13"/>
      <c r="F41" s="5"/>
    </row>
    <row r="42" spans="2:7" s="1" customFormat="1" ht="15.6" thickBot="1">
      <c r="B42" s="46" t="s">
        <v>24</v>
      </c>
      <c r="C42" s="47"/>
      <c r="D42" s="48"/>
      <c r="E42" s="8"/>
      <c r="F42" s="5"/>
    </row>
    <row r="43" spans="2:7" s="1" customFormat="1" ht="10.5" customHeight="1">
      <c r="B43" s="3"/>
      <c r="C43" s="3"/>
      <c r="D43" s="3"/>
      <c r="E43" s="3"/>
      <c r="F43" s="9"/>
    </row>
    <row r="44" spans="2:7" s="1" customFormat="1" ht="18.45" customHeight="1" thickBot="1">
      <c r="B44" s="92" t="s">
        <v>29</v>
      </c>
      <c r="C44" s="98"/>
      <c r="D44" s="98"/>
      <c r="E44" s="98"/>
      <c r="F44" s="9"/>
    </row>
    <row r="45" spans="2:7">
      <c r="B45" s="43" t="s">
        <v>21</v>
      </c>
      <c r="C45" s="44"/>
      <c r="D45" s="45"/>
      <c r="E45" s="8"/>
      <c r="F45" s="9"/>
      <c r="G45" s="1"/>
    </row>
    <row r="46" spans="2:7" s="1" customFormat="1">
      <c r="B46" s="7" t="s">
        <v>22</v>
      </c>
      <c r="C46" s="103"/>
      <c r="D46" s="104"/>
      <c r="E46" s="8"/>
      <c r="F46" s="9"/>
    </row>
    <row r="47" spans="2:7" s="1" customFormat="1">
      <c r="B47" s="7" t="s">
        <v>23</v>
      </c>
      <c r="C47" s="103"/>
      <c r="D47" s="104"/>
      <c r="E47" s="13"/>
      <c r="F47" s="9"/>
    </row>
    <row r="48" spans="2:7" s="1" customFormat="1" ht="15.6" thickBot="1">
      <c r="B48" s="46" t="s">
        <v>24</v>
      </c>
      <c r="C48" s="47"/>
      <c r="D48" s="48"/>
      <c r="E48" s="50"/>
      <c r="F48" s="9"/>
    </row>
    <row r="49" spans="2:6" s="1" customFormat="1" ht="19.5" customHeight="1">
      <c r="B49" s="94" t="s">
        <v>30</v>
      </c>
      <c r="C49" s="94"/>
      <c r="D49" s="94"/>
      <c r="E49" s="49"/>
      <c r="F49" s="16"/>
    </row>
    <row r="50" spans="2:6" s="1" customFormat="1" ht="5.0999999999999996" customHeight="1">
      <c r="B50" s="4"/>
      <c r="C50" s="5"/>
      <c r="D50" s="5"/>
      <c r="E50" s="5"/>
      <c r="F50" s="5"/>
    </row>
    <row r="51" spans="2:6" s="1" customFormat="1">
      <c r="B51" s="17"/>
      <c r="C51" s="5"/>
      <c r="D51" s="5"/>
      <c r="E51" s="5"/>
      <c r="F51" s="5"/>
    </row>
  </sheetData>
  <mergeCells count="27">
    <mergeCell ref="B49:D49"/>
    <mergeCell ref="B14:E14"/>
    <mergeCell ref="C15:E15"/>
    <mergeCell ref="B19:D19"/>
    <mergeCell ref="C11:D11"/>
    <mergeCell ref="B12:D12"/>
    <mergeCell ref="B27:E27"/>
    <mergeCell ref="C29:D29"/>
    <mergeCell ref="C28:D28"/>
    <mergeCell ref="C40:D40"/>
    <mergeCell ref="C41:D41"/>
    <mergeCell ref="C46:D46"/>
    <mergeCell ref="C47:D47"/>
    <mergeCell ref="B32:E32"/>
    <mergeCell ref="B38:E38"/>
    <mergeCell ref="B44:E44"/>
    <mergeCell ref="B4:F5"/>
    <mergeCell ref="B21:E21"/>
    <mergeCell ref="C24:D24"/>
    <mergeCell ref="C23:D23"/>
    <mergeCell ref="C6:D6"/>
    <mergeCell ref="E6:F6"/>
    <mergeCell ref="C34:D34"/>
    <mergeCell ref="C35:D35"/>
    <mergeCell ref="C7:D7"/>
    <mergeCell ref="C9:D9"/>
    <mergeCell ref="C30:D30"/>
  </mergeCells>
  <phoneticPr fontId="1" type="noConversion"/>
  <hyperlinks>
    <hyperlink ref="C30" r:id="rId1" display="https://edi.knorr-bremse.com/en/support/" xr:uid="{27373085-5A06-4671-9BA2-F645039AEF29}"/>
  </hyperlinks>
  <printOptions horizontalCentered="1"/>
  <pageMargins left="0.43307086614173229" right="0.43307086614173229" top="0.55118110236220474" bottom="0.55118110236220474" header="0.31496062992125984" footer="0.31496062992125984"/>
  <pageSetup paperSize="9" scale="72" fitToHeight="2" orientation="portrait" r:id="rId2"/>
  <headerFooter alignWithMargins="0">
    <oddFooter>&amp;L&amp;10&amp;F&amp;C&amp;10&amp;D&amp;R&amp;10Page &amp;P of &amp;N</oddFooter>
  </headerFooter>
  <customProperties>
    <customPr name="_pios_id" r:id="rId3"/>
    <customPr name="EpmWorksheetKeyString_GUID" r:id="rId4"/>
    <customPr name="IbpWorksheetKeyString_GUID" r:id="rId5"/>
  </customProperties>
  <cellWatches>
    <cellWatch r="C7"/>
  </cellWatche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 altText="">
                <anchor moveWithCells="1">
                  <from>
                    <xdr:col>1</xdr:col>
                    <xdr:colOff>1935480</xdr:colOff>
                    <xdr:row>15</xdr:row>
                    <xdr:rowOff>15240</xdr:rowOff>
                  </from>
                  <to>
                    <xdr:col>2</xdr:col>
                    <xdr:colOff>160020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 altText="">
                <anchor moveWithCells="1">
                  <from>
                    <xdr:col>1</xdr:col>
                    <xdr:colOff>1935480</xdr:colOff>
                    <xdr:row>16</xdr:row>
                    <xdr:rowOff>7620</xdr:rowOff>
                  </from>
                  <to>
                    <xdr:col>2</xdr:col>
                    <xdr:colOff>160020</xdr:colOff>
                    <xdr:row>16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 altText="">
                <anchor moveWithCells="1">
                  <from>
                    <xdr:col>1</xdr:col>
                    <xdr:colOff>1935480</xdr:colOff>
                    <xdr:row>17</xdr:row>
                    <xdr:rowOff>7620</xdr:rowOff>
                  </from>
                  <to>
                    <xdr:col>2</xdr:col>
                    <xdr:colOff>160020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 altText="">
                <anchor moveWithCells="1">
                  <from>
                    <xdr:col>2</xdr:col>
                    <xdr:colOff>1600200</xdr:colOff>
                    <xdr:row>15</xdr:row>
                    <xdr:rowOff>22860</xdr:rowOff>
                  </from>
                  <to>
                    <xdr:col>3</xdr:col>
                    <xdr:colOff>160020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 altText="">
                <anchor moveWithCells="1">
                  <from>
                    <xdr:col>2</xdr:col>
                    <xdr:colOff>1600200</xdr:colOff>
                    <xdr:row>16</xdr:row>
                    <xdr:rowOff>22860</xdr:rowOff>
                  </from>
                  <to>
                    <xdr:col>3</xdr:col>
                    <xdr:colOff>160020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 altText="">
                <anchor moveWithCells="1">
                  <from>
                    <xdr:col>2</xdr:col>
                    <xdr:colOff>1600200</xdr:colOff>
                    <xdr:row>17</xdr:row>
                    <xdr:rowOff>15240</xdr:rowOff>
                  </from>
                  <to>
                    <xdr:col>3</xdr:col>
                    <xdr:colOff>160020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 altText="">
                <anchor moveWithCells="1">
                  <from>
                    <xdr:col>3</xdr:col>
                    <xdr:colOff>1600200</xdr:colOff>
                    <xdr:row>15</xdr:row>
                    <xdr:rowOff>22860</xdr:rowOff>
                  </from>
                  <to>
                    <xdr:col>4</xdr:col>
                    <xdr:colOff>160020</xdr:colOff>
                    <xdr:row>15</xdr:row>
                    <xdr:rowOff>182880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0EF759D-5937-46BB-BEFC-CA20CB32164F}">
          <x14:formula1>
            <xm:f>'Help list'!$A$2:$A$3</xm:f>
          </x14:formula1>
          <xm:sqref>C11:D11</xm:sqref>
        </x14:dataValidation>
        <x14:dataValidation type="list" allowBlank="1" showInputMessage="1" showErrorMessage="1" xr:uid="{4CA64760-7C97-47C6-A407-6CEBA5BE0E5D}">
          <x14:formula1>
            <xm:f>'Help list'!$B$14:$B$15</xm:f>
          </x14:formula1>
          <xm:sqref>C7:D7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A694D-60C8-491A-B83D-04869295963C}">
  <sheetPr codeName="List1"/>
  <dimension ref="B3:G98"/>
  <sheetViews>
    <sheetView showGridLines="0" view="pageBreakPreview" zoomScaleNormal="80" zoomScaleSheetLayoutView="100" zoomScalePageLayoutView="85" workbookViewId="0">
      <selection activeCell="B86" sqref="B86"/>
    </sheetView>
  </sheetViews>
  <sheetFormatPr defaultRowHeight="15"/>
  <cols>
    <col min="1" max="1" width="1.81640625" customWidth="1"/>
    <col min="2" max="2" width="29.36328125" customWidth="1"/>
    <col min="3" max="3" width="34.26953125" customWidth="1"/>
    <col min="4" max="4" width="27.7265625" customWidth="1"/>
    <col min="5" max="5" width="23.453125" customWidth="1"/>
    <col min="6" max="6" width="17.7265625" customWidth="1"/>
    <col min="7" max="7" width="2.26953125" customWidth="1"/>
  </cols>
  <sheetData>
    <row r="3" spans="2:6" ht="19.95" customHeight="1"/>
    <row r="4" spans="2:6" ht="19.95" customHeight="1">
      <c r="B4" s="91" t="s">
        <v>31</v>
      </c>
      <c r="C4" s="91"/>
      <c r="D4" s="91"/>
      <c r="E4" s="91"/>
      <c r="F4" s="91"/>
    </row>
    <row r="5" spans="2:6" ht="15.45" customHeight="1">
      <c r="B5" s="91"/>
      <c r="C5" s="91"/>
      <c r="D5" s="91"/>
      <c r="E5" s="91"/>
      <c r="F5" s="91"/>
    </row>
    <row r="6" spans="2:6" ht="15.45" customHeight="1">
      <c r="B6" s="23"/>
    </row>
    <row r="7" spans="2:6" ht="15.45" customHeight="1" thickBot="1">
      <c r="B7" s="41" t="s">
        <v>32</v>
      </c>
    </row>
    <row r="8" spans="2:6" ht="16.2" customHeight="1" thickBot="1">
      <c r="B8" s="24"/>
      <c r="C8" s="25" t="s">
        <v>33</v>
      </c>
      <c r="D8" s="112" t="s">
        <v>34</v>
      </c>
      <c r="E8" s="113"/>
      <c r="F8" s="114"/>
    </row>
    <row r="9" spans="2:6" ht="43.5" customHeight="1">
      <c r="B9" s="105" t="s">
        <v>35</v>
      </c>
      <c r="C9" s="105"/>
      <c r="D9" s="141" t="s">
        <v>36</v>
      </c>
      <c r="E9" s="136"/>
      <c r="F9" s="137"/>
    </row>
    <row r="10" spans="2:6" ht="58.5" customHeight="1" thickBot="1">
      <c r="B10" s="106"/>
      <c r="C10" s="106"/>
      <c r="D10" s="143" t="s">
        <v>37</v>
      </c>
      <c r="E10" s="124"/>
      <c r="F10" s="125"/>
    </row>
    <row r="11" spans="2:6" ht="15.6" thickBot="1">
      <c r="B11" s="27" t="s">
        <v>38</v>
      </c>
      <c r="C11" s="26"/>
      <c r="D11" s="109" t="s">
        <v>39</v>
      </c>
      <c r="E11" s="110"/>
      <c r="F11" s="111"/>
    </row>
    <row r="12" spans="2:6" ht="15.6" thickBot="1">
      <c r="B12" s="27" t="s">
        <v>40</v>
      </c>
      <c r="C12" s="26"/>
      <c r="D12" s="109" t="s">
        <v>41</v>
      </c>
      <c r="E12" s="110"/>
      <c r="F12" s="111"/>
    </row>
    <row r="13" spans="2:6">
      <c r="B13" s="105" t="s">
        <v>42</v>
      </c>
      <c r="C13" s="105"/>
      <c r="D13" s="141" t="s">
        <v>43</v>
      </c>
      <c r="E13" s="136"/>
      <c r="F13" s="137"/>
    </row>
    <row r="14" spans="2:6">
      <c r="B14" s="115"/>
      <c r="C14" s="115"/>
      <c r="D14" s="142" t="s">
        <v>44</v>
      </c>
      <c r="E14" s="121"/>
      <c r="F14" s="122"/>
    </row>
    <row r="15" spans="2:6">
      <c r="B15" s="115"/>
      <c r="C15" s="115"/>
      <c r="D15" s="142" t="s">
        <v>45</v>
      </c>
      <c r="E15" s="121"/>
      <c r="F15" s="122"/>
    </row>
    <row r="16" spans="2:6">
      <c r="B16" s="115"/>
      <c r="C16" s="115"/>
      <c r="D16" s="142" t="s">
        <v>46</v>
      </c>
      <c r="E16" s="121"/>
      <c r="F16" s="122"/>
    </row>
    <row r="17" spans="2:6">
      <c r="B17" s="115"/>
      <c r="C17" s="115"/>
      <c r="D17" s="142" t="s">
        <v>47</v>
      </c>
      <c r="E17" s="121"/>
      <c r="F17" s="122"/>
    </row>
    <row r="18" spans="2:6">
      <c r="B18" s="115"/>
      <c r="C18" s="115"/>
      <c r="D18" s="142" t="s">
        <v>48</v>
      </c>
      <c r="E18" s="121"/>
      <c r="F18" s="122"/>
    </row>
    <row r="19" spans="2:6">
      <c r="B19" s="115"/>
      <c r="C19" s="115"/>
      <c r="D19" s="142" t="s">
        <v>328</v>
      </c>
      <c r="E19" s="121"/>
      <c r="F19" s="122"/>
    </row>
    <row r="20" spans="2:6" ht="15.6" thickBot="1">
      <c r="B20" s="106"/>
      <c r="C20" s="106"/>
      <c r="D20" s="143"/>
      <c r="E20" s="124"/>
      <c r="F20" s="125"/>
    </row>
    <row r="21" spans="2:6" ht="15.6" thickBot="1">
      <c r="B21" s="27" t="s">
        <v>49</v>
      </c>
      <c r="C21" s="26"/>
      <c r="D21" s="109" t="s">
        <v>50</v>
      </c>
      <c r="E21" s="110"/>
      <c r="F21" s="111"/>
    </row>
    <row r="22" spans="2:6" ht="15.6" thickBot="1">
      <c r="B22" s="27" t="s">
        <v>51</v>
      </c>
      <c r="C22" s="26"/>
      <c r="D22" s="109"/>
      <c r="E22" s="110"/>
      <c r="F22" s="111"/>
    </row>
    <row r="23" spans="2:6" ht="15.6" thickBot="1">
      <c r="B23" s="27" t="s">
        <v>52</v>
      </c>
      <c r="C23" s="26"/>
      <c r="D23" s="109" t="s">
        <v>53</v>
      </c>
      <c r="E23" s="110"/>
      <c r="F23" s="111"/>
    </row>
    <row r="24" spans="2:6">
      <c r="B24" s="23"/>
    </row>
    <row r="25" spans="2:6" ht="16.2" thickBot="1">
      <c r="B25" s="41" t="s">
        <v>54</v>
      </c>
    </row>
    <row r="26" spans="2:6" ht="15.6" thickBot="1">
      <c r="B26" s="24" t="s">
        <v>35</v>
      </c>
      <c r="C26" s="28"/>
    </row>
    <row r="27" spans="2:6" ht="15.6" thickBot="1">
      <c r="B27" s="27" t="s">
        <v>38</v>
      </c>
      <c r="C27" s="26"/>
    </row>
    <row r="28" spans="2:6" ht="15.6" thickBot="1">
      <c r="B28" s="27" t="s">
        <v>55</v>
      </c>
      <c r="C28" s="26"/>
    </row>
    <row r="29" spans="2:6" ht="15.6" thickBot="1">
      <c r="B29" s="27" t="s">
        <v>56</v>
      </c>
      <c r="C29" s="26"/>
    </row>
    <row r="30" spans="2:6" ht="15.6" thickBot="1">
      <c r="B30" s="27" t="s">
        <v>57</v>
      </c>
      <c r="C30" s="26" t="s">
        <v>58</v>
      </c>
    </row>
    <row r="31" spans="2:6" ht="15.6" thickBot="1">
      <c r="B31" s="27" t="s">
        <v>59</v>
      </c>
      <c r="C31" s="26"/>
    </row>
    <row r="32" spans="2:6" ht="15.6" thickBot="1">
      <c r="B32" s="27" t="s">
        <v>60</v>
      </c>
      <c r="C32" s="26"/>
    </row>
    <row r="33" spans="2:6">
      <c r="B33" s="23"/>
    </row>
    <row r="34" spans="2:6" ht="16.2" thickBot="1">
      <c r="B34" s="41" t="s">
        <v>61</v>
      </c>
    </row>
    <row r="35" spans="2:6" ht="15.6" thickBot="1">
      <c r="B35" s="105" t="s">
        <v>35</v>
      </c>
      <c r="C35" s="109" t="s">
        <v>62</v>
      </c>
      <c r="D35" s="110"/>
      <c r="E35" s="111"/>
    </row>
    <row r="36" spans="2:6" ht="15.6" thickBot="1">
      <c r="B36" s="106"/>
      <c r="C36" s="109" t="s">
        <v>63</v>
      </c>
      <c r="D36" s="110"/>
      <c r="E36" s="111"/>
    </row>
    <row r="37" spans="2:6" ht="15.6" thickBot="1">
      <c r="B37" s="27" t="s">
        <v>38</v>
      </c>
      <c r="C37" s="109">
        <v>22</v>
      </c>
      <c r="D37" s="110"/>
      <c r="E37" s="111"/>
    </row>
    <row r="38" spans="2:6" ht="15.6" thickBot="1">
      <c r="B38" s="27" t="s">
        <v>55</v>
      </c>
      <c r="C38" s="109" t="s">
        <v>64</v>
      </c>
      <c r="D38" s="110"/>
      <c r="E38" s="111"/>
    </row>
    <row r="39" spans="2:6" ht="15.6" thickBot="1">
      <c r="B39" s="27" t="s">
        <v>65</v>
      </c>
      <c r="C39" s="109" t="s">
        <v>66</v>
      </c>
      <c r="D39" s="110"/>
      <c r="E39" s="111"/>
    </row>
    <row r="40" spans="2:6" ht="15.6" thickBot="1">
      <c r="B40" s="27" t="s">
        <v>49</v>
      </c>
      <c r="C40" s="109" t="s">
        <v>66</v>
      </c>
      <c r="D40" s="110"/>
      <c r="E40" s="111"/>
    </row>
    <row r="41" spans="2:6" ht="15.6" thickBot="1">
      <c r="B41" s="27" t="s">
        <v>67</v>
      </c>
      <c r="C41" s="109" t="s">
        <v>68</v>
      </c>
      <c r="D41" s="110"/>
      <c r="E41" s="111"/>
    </row>
    <row r="42" spans="2:6">
      <c r="B42" s="23"/>
    </row>
    <row r="43" spans="2:6" ht="16.2" thickBot="1">
      <c r="B43" s="41" t="s">
        <v>69</v>
      </c>
    </row>
    <row r="44" spans="2:6" ht="15.6" thickBot="1">
      <c r="B44" s="29"/>
      <c r="C44" s="37" t="s">
        <v>33</v>
      </c>
      <c r="D44" s="112" t="s">
        <v>34</v>
      </c>
      <c r="E44" s="113"/>
      <c r="F44" s="114"/>
    </row>
    <row r="45" spans="2:6">
      <c r="B45" s="105" t="s">
        <v>70</v>
      </c>
      <c r="C45" s="107"/>
      <c r="D45" s="135" t="s">
        <v>71</v>
      </c>
      <c r="E45" s="136"/>
      <c r="F45" s="137"/>
    </row>
    <row r="46" spans="2:6" ht="15.6" thickBot="1">
      <c r="B46" s="106"/>
      <c r="C46" s="108"/>
      <c r="D46" s="138" t="s">
        <v>72</v>
      </c>
      <c r="E46" s="139"/>
      <c r="F46" s="140"/>
    </row>
    <row r="47" spans="2:6" ht="15.6" thickBot="1">
      <c r="B47" s="27" t="s">
        <v>73</v>
      </c>
      <c r="C47" s="36"/>
      <c r="D47" s="132" t="s">
        <v>74</v>
      </c>
      <c r="E47" s="133"/>
      <c r="F47" s="134"/>
    </row>
    <row r="48" spans="2:6" ht="15.6" thickBot="1">
      <c r="B48" s="27" t="s">
        <v>75</v>
      </c>
      <c r="C48" s="36"/>
      <c r="D48" s="129" t="s">
        <v>76</v>
      </c>
      <c r="E48" s="130"/>
      <c r="F48" s="131"/>
    </row>
    <row r="49" spans="2:6" ht="15.6" thickBot="1">
      <c r="B49" s="27" t="s">
        <v>51</v>
      </c>
      <c r="C49" s="36"/>
      <c r="D49" s="126" t="s">
        <v>77</v>
      </c>
      <c r="E49" s="127"/>
      <c r="F49" s="128"/>
    </row>
    <row r="50" spans="2:6" ht="28.95" customHeight="1">
      <c r="B50" s="105" t="s">
        <v>78</v>
      </c>
      <c r="C50" s="107"/>
      <c r="D50" s="117" t="s">
        <v>79</v>
      </c>
      <c r="E50" s="118"/>
      <c r="F50" s="119"/>
    </row>
    <row r="51" spans="2:6">
      <c r="B51" s="115"/>
      <c r="C51" s="116"/>
      <c r="D51" s="120" t="s">
        <v>80</v>
      </c>
      <c r="E51" s="121"/>
      <c r="F51" s="122"/>
    </row>
    <row r="52" spans="2:6">
      <c r="B52" s="115"/>
      <c r="C52" s="116"/>
      <c r="D52" s="120" t="s">
        <v>81</v>
      </c>
      <c r="E52" s="121"/>
      <c r="F52" s="122"/>
    </row>
    <row r="53" spans="2:6">
      <c r="B53" s="115"/>
      <c r="C53" s="116"/>
      <c r="D53" s="120" t="s">
        <v>82</v>
      </c>
      <c r="E53" s="121"/>
      <c r="F53" s="122"/>
    </row>
    <row r="54" spans="2:6">
      <c r="B54" s="115"/>
      <c r="C54" s="116"/>
      <c r="D54" s="120" t="s">
        <v>83</v>
      </c>
      <c r="E54" s="121"/>
      <c r="F54" s="122"/>
    </row>
    <row r="55" spans="2:6" ht="15.6" thickBot="1">
      <c r="B55" s="106"/>
      <c r="C55" s="108"/>
      <c r="D55" s="123" t="s">
        <v>84</v>
      </c>
      <c r="E55" s="124"/>
      <c r="F55" s="125"/>
    </row>
    <row r="56" spans="2:6">
      <c r="B56" s="23"/>
    </row>
    <row r="57" spans="2:6" ht="19.8" thickBot="1">
      <c r="B57" s="42" t="s">
        <v>85</v>
      </c>
    </row>
    <row r="58" spans="2:6" ht="15.6" thickBot="1">
      <c r="B58" s="24"/>
      <c r="C58" s="25" t="s">
        <v>33</v>
      </c>
      <c r="D58" s="25" t="s">
        <v>34</v>
      </c>
    </row>
    <row r="59" spans="2:6" ht="15.6" thickBot="1">
      <c r="B59" s="27" t="s">
        <v>86</v>
      </c>
      <c r="C59" s="26"/>
      <c r="D59" s="26" t="s">
        <v>87</v>
      </c>
    </row>
    <row r="60" spans="2:6" ht="15.6" thickBot="1">
      <c r="B60" s="27" t="s">
        <v>88</v>
      </c>
      <c r="C60" s="26"/>
      <c r="D60" s="26" t="s">
        <v>89</v>
      </c>
    </row>
    <row r="61" spans="2:6" ht="15.6" thickBot="1">
      <c r="B61" s="27" t="s">
        <v>90</v>
      </c>
      <c r="C61" s="26"/>
      <c r="D61" s="26" t="s">
        <v>89</v>
      </c>
    </row>
    <row r="62" spans="2:6">
      <c r="B62" s="23"/>
    </row>
    <row r="63" spans="2:6" ht="21">
      <c r="B63" s="22" t="s">
        <v>91</v>
      </c>
    </row>
    <row r="64" spans="2:6" ht="15.6" thickBot="1">
      <c r="B64" s="23"/>
    </row>
    <row r="65" spans="2:7" ht="15.6" thickBot="1">
      <c r="B65" s="30" t="s">
        <v>92</v>
      </c>
      <c r="C65" s="25" t="s">
        <v>93</v>
      </c>
      <c r="D65" s="25" t="s">
        <v>94</v>
      </c>
      <c r="E65" s="25" t="s">
        <v>95</v>
      </c>
      <c r="F65" s="25" t="s">
        <v>96</v>
      </c>
      <c r="G65" s="33"/>
    </row>
    <row r="66" spans="2:7" ht="15.6" thickBot="1">
      <c r="B66" s="27" t="s">
        <v>97</v>
      </c>
      <c r="C66" s="31" t="s">
        <v>98</v>
      </c>
      <c r="D66" s="32" t="s">
        <v>99</v>
      </c>
      <c r="E66" s="32" t="s">
        <v>100</v>
      </c>
      <c r="F66" s="32" t="s">
        <v>101</v>
      </c>
      <c r="G66" s="35"/>
    </row>
    <row r="67" spans="2:7" ht="15.6" thickBot="1">
      <c r="B67" s="27" t="s">
        <v>102</v>
      </c>
      <c r="C67" s="31" t="s">
        <v>98</v>
      </c>
      <c r="D67" s="32" t="s">
        <v>103</v>
      </c>
      <c r="E67" s="26"/>
      <c r="F67" s="26"/>
      <c r="G67" s="34"/>
    </row>
    <row r="68" spans="2:7" ht="15.6" thickBot="1">
      <c r="B68" s="27" t="s">
        <v>104</v>
      </c>
      <c r="C68" s="31" t="s">
        <v>98</v>
      </c>
      <c r="D68" s="32" t="s">
        <v>105</v>
      </c>
      <c r="E68" s="26"/>
      <c r="F68" s="26"/>
      <c r="G68" s="34"/>
    </row>
    <row r="69" spans="2:7" ht="15.6" thickBot="1">
      <c r="B69" s="27" t="s">
        <v>106</v>
      </c>
      <c r="C69" s="31" t="s">
        <v>98</v>
      </c>
      <c r="D69" s="26"/>
      <c r="E69" s="32" t="s">
        <v>107</v>
      </c>
      <c r="F69" s="26"/>
      <c r="G69" s="34"/>
    </row>
    <row r="70" spans="2:7" ht="15.6" thickBot="1">
      <c r="B70" s="27" t="s">
        <v>108</v>
      </c>
      <c r="C70" s="31" t="s">
        <v>98</v>
      </c>
      <c r="D70" s="26"/>
      <c r="E70" s="32" t="s">
        <v>109</v>
      </c>
      <c r="F70" s="26"/>
      <c r="G70" s="34"/>
    </row>
    <row r="71" spans="2:7" ht="15.6" thickBot="1">
      <c r="B71" s="27" t="s">
        <v>110</v>
      </c>
      <c r="C71" s="31" t="s">
        <v>111</v>
      </c>
      <c r="D71" s="26"/>
      <c r="E71" s="32" t="s">
        <v>112</v>
      </c>
      <c r="F71" s="26"/>
      <c r="G71" s="34"/>
    </row>
    <row r="72" spans="2:7" ht="15.6" thickBot="1">
      <c r="B72" s="27" t="s">
        <v>113</v>
      </c>
      <c r="C72" s="31" t="s">
        <v>111</v>
      </c>
      <c r="D72" s="32" t="s">
        <v>103</v>
      </c>
      <c r="E72" s="32" t="s">
        <v>114</v>
      </c>
      <c r="F72" s="32" t="s">
        <v>115</v>
      </c>
      <c r="G72" s="35"/>
    </row>
    <row r="73" spans="2:7" ht="15.6" thickBot="1">
      <c r="B73" s="27" t="s">
        <v>116</v>
      </c>
      <c r="C73" s="31" t="s">
        <v>111</v>
      </c>
      <c r="D73" s="32" t="s">
        <v>117</v>
      </c>
      <c r="E73" s="32" t="s">
        <v>118</v>
      </c>
      <c r="F73" s="32" t="s">
        <v>119</v>
      </c>
      <c r="G73" s="35"/>
    </row>
    <row r="74" spans="2:7">
      <c r="B74" s="23"/>
    </row>
    <row r="75" spans="2:7" ht="15.6" thickBot="1">
      <c r="B75" s="23" t="s">
        <v>120</v>
      </c>
    </row>
    <row r="76" spans="2:7" ht="15.6" thickBot="1">
      <c r="B76" s="30" t="s">
        <v>92</v>
      </c>
      <c r="C76" s="25" t="s">
        <v>93</v>
      </c>
      <c r="D76" s="25" t="s">
        <v>121</v>
      </c>
      <c r="E76" s="25" t="s">
        <v>122</v>
      </c>
      <c r="F76" s="25" t="s">
        <v>123</v>
      </c>
      <c r="G76" s="33"/>
    </row>
    <row r="77" spans="2:7" ht="15.6" thickBot="1">
      <c r="B77" s="27" t="s">
        <v>97</v>
      </c>
      <c r="C77" s="31" t="s">
        <v>98</v>
      </c>
      <c r="D77" s="26"/>
      <c r="E77" s="26"/>
      <c r="F77" s="26"/>
      <c r="G77" s="34"/>
    </row>
    <row r="78" spans="2:7" ht="15.6" thickBot="1">
      <c r="B78" s="27" t="s">
        <v>102</v>
      </c>
      <c r="C78" s="31" t="s">
        <v>98</v>
      </c>
      <c r="D78" s="26"/>
      <c r="E78" s="26"/>
      <c r="F78" s="26"/>
      <c r="G78" s="34"/>
    </row>
    <row r="79" spans="2:7" ht="15.6" thickBot="1">
      <c r="B79" s="27" t="s">
        <v>104</v>
      </c>
      <c r="C79" s="31" t="s">
        <v>98</v>
      </c>
      <c r="D79" s="26"/>
      <c r="E79" s="26"/>
      <c r="F79" s="26"/>
      <c r="G79" s="34"/>
    </row>
    <row r="80" spans="2:7" ht="15.6" thickBot="1">
      <c r="B80" s="27" t="s">
        <v>113</v>
      </c>
      <c r="C80" s="31" t="s">
        <v>111</v>
      </c>
      <c r="D80" s="26"/>
      <c r="E80" s="26"/>
      <c r="F80" s="26"/>
      <c r="G80" s="34"/>
    </row>
    <row r="81" spans="2:7" ht="15.6" thickBot="1">
      <c r="B81" s="27" t="s">
        <v>116</v>
      </c>
      <c r="C81" s="31" t="s">
        <v>111</v>
      </c>
      <c r="D81" s="26"/>
      <c r="E81" s="26"/>
      <c r="F81" s="26"/>
      <c r="G81" s="34"/>
    </row>
    <row r="82" spans="2:7">
      <c r="B82" s="23"/>
    </row>
    <row r="83" spans="2:7" ht="21">
      <c r="B83" s="22" t="s">
        <v>124</v>
      </c>
    </row>
    <row r="84" spans="2:7" ht="15.6" thickBot="1">
      <c r="B84" s="23"/>
    </row>
    <row r="85" spans="2:7" ht="15.6" thickBot="1">
      <c r="B85" s="30" t="s">
        <v>125</v>
      </c>
      <c r="C85" s="25" t="s">
        <v>126</v>
      </c>
      <c r="D85" s="30" t="s">
        <v>127</v>
      </c>
      <c r="E85" s="112" t="s">
        <v>128</v>
      </c>
      <c r="F85" s="114"/>
    </row>
    <row r="86" spans="2:7">
      <c r="B86" s="27"/>
      <c r="C86" s="26"/>
      <c r="D86" s="26" t="str">
        <f>IF($B86&lt;&gt;"",INDEX('Help list'!$A$140:$A$331,MATCH(EDI!$B86,'Help list'!$B$140:$B$331,0)),"")</f>
        <v/>
      </c>
      <c r="E86" s="112" t="str">
        <f>IF($B86&lt;&gt;"",INDEX('Help list'!$G$140:$G$331,MATCH(EDI!$B86,'Help list'!$B$140:$B$331,0)),"")</f>
        <v/>
      </c>
      <c r="F86" s="114"/>
    </row>
    <row r="87" spans="2:7" ht="15.6" thickBot="1">
      <c r="B87" s="27"/>
      <c r="C87" s="26"/>
      <c r="D87" s="26" t="str">
        <f>IF($B87&lt;&gt;"",INDEX('Help list'!$A$140:$A$331,MATCH(EDI!$B87,'Help list'!$B$140:$B$331,0)),"")</f>
        <v/>
      </c>
      <c r="E87" s="112" t="str">
        <f>IF($B87&lt;&gt;"",INDEX('Help list'!$G$140:$G$331,MATCH(EDI!$B87,'Help list'!$B$140:$B$331,0)),"")</f>
        <v/>
      </c>
      <c r="F87" s="114"/>
    </row>
    <row r="88" spans="2:7" ht="15.6" thickBot="1">
      <c r="B88" s="27"/>
      <c r="C88" s="26"/>
      <c r="D88" s="26" t="str">
        <f>IF($B88&lt;&gt;"",INDEX('Help list'!$A$140:$A$331,MATCH(EDI!$B88,'Help list'!$B$140:$B$331,0)),"")</f>
        <v/>
      </c>
      <c r="E88" s="112" t="str">
        <f>IF($B88&lt;&gt;"",INDEX('Help list'!$G$140:$G$331,MATCH(EDI!$B88,'Help list'!$B$140:$B$331,0)),"")</f>
        <v/>
      </c>
      <c r="F88" s="114"/>
    </row>
    <row r="89" spans="2:7" ht="15.6" thickBot="1">
      <c r="B89" s="27"/>
      <c r="C89" s="26"/>
      <c r="D89" s="26" t="str">
        <f>IF($B89&lt;&gt;"",INDEX('Help list'!$A$140:$A$331,MATCH(EDI!$B89,'Help list'!$B$140:$B$331,0)),"")</f>
        <v/>
      </c>
      <c r="E89" s="112" t="str">
        <f>IF($B89&lt;&gt;"",INDEX('Help list'!$G$140:$G$331,MATCH(EDI!$B89,'Help list'!$B$140:$B$331,0)),"")</f>
        <v/>
      </c>
      <c r="F89" s="114"/>
    </row>
    <row r="90" spans="2:7" ht="15.6" thickBot="1">
      <c r="B90" s="27"/>
      <c r="C90" s="26"/>
      <c r="D90" s="26" t="str">
        <f>IF($B90&lt;&gt;"",INDEX('Help list'!$A$140:$A$331,MATCH(EDI!$B90,'Help list'!$B$140:$B$331,0)),"")</f>
        <v/>
      </c>
      <c r="E90" s="112" t="str">
        <f>IF($B90&lt;&gt;"",INDEX('Help list'!$G$140:$G$331,MATCH(EDI!$B90,'Help list'!$B$140:$B$331,0)),"")</f>
        <v/>
      </c>
      <c r="F90" s="114"/>
    </row>
    <row r="91" spans="2:7" ht="15.6" thickBot="1">
      <c r="B91" s="27"/>
      <c r="C91" s="26"/>
      <c r="D91" s="26" t="str">
        <f>IF($B91&lt;&gt;"",INDEX('Help list'!$A$140:$A$331,MATCH(EDI!$B91,'Help list'!$B$140:$B$331,0)),"")</f>
        <v/>
      </c>
      <c r="E91" s="112" t="str">
        <f>IF($B91&lt;&gt;"",INDEX('Help list'!$G$140:$G$331,MATCH(EDI!$B91,'Help list'!$B$140:$B$331,0)),"")</f>
        <v/>
      </c>
      <c r="F91" s="114"/>
    </row>
    <row r="92" spans="2:7" ht="15.6" thickBot="1">
      <c r="B92" s="27"/>
      <c r="C92" s="26"/>
      <c r="D92" s="26" t="str">
        <f>IF($B92&lt;&gt;"",INDEX('Help list'!$A$140:$A$331,MATCH(EDI!$B92,'Help list'!$B$140:$B$331,0)),"")</f>
        <v/>
      </c>
      <c r="E92" s="112" t="str">
        <f>IF($B92&lt;&gt;"",INDEX('Help list'!$G$140:$G$331,MATCH(EDI!$B92,'Help list'!$B$140:$B$331,0)),"")</f>
        <v/>
      </c>
      <c r="F92" s="114"/>
    </row>
    <row r="93" spans="2:7" ht="15.6" thickBot="1">
      <c r="B93" s="27"/>
      <c r="C93" s="26"/>
      <c r="D93" s="26" t="str">
        <f>IF($B93&lt;&gt;"",INDEX('Help list'!$A$140:$A$331,MATCH(EDI!$B93,'Help list'!$B$140:$B$331,0)),"")</f>
        <v/>
      </c>
      <c r="E93" s="112" t="str">
        <f>IF($B93&lt;&gt;"",INDEX('Help list'!$G$140:$G$331,MATCH(EDI!$B93,'Help list'!$B$140:$B$331,0)),"")</f>
        <v/>
      </c>
      <c r="F93" s="114"/>
    </row>
    <row r="94" spans="2:7" ht="15.6" thickBot="1">
      <c r="B94" s="23"/>
    </row>
    <row r="95" spans="2:7" ht="15.6" thickBot="1">
      <c r="B95" s="30" t="s">
        <v>129</v>
      </c>
      <c r="C95" s="25" t="s">
        <v>125</v>
      </c>
      <c r="D95" s="112" t="s">
        <v>128</v>
      </c>
      <c r="E95" s="114"/>
    </row>
    <row r="96" spans="2:7" ht="15.6" thickBot="1">
      <c r="B96" s="27"/>
      <c r="C96" s="26"/>
      <c r="D96" s="112"/>
      <c r="E96" s="114"/>
    </row>
    <row r="97" spans="2:5" ht="15.6" thickBot="1">
      <c r="B97" s="27"/>
      <c r="C97" s="26"/>
      <c r="D97" s="112"/>
      <c r="E97" s="114"/>
    </row>
    <row r="98" spans="2:5">
      <c r="B98" s="23"/>
    </row>
  </sheetData>
  <mergeCells count="57">
    <mergeCell ref="D97:E97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D95:E95"/>
    <mergeCell ref="D96:E96"/>
    <mergeCell ref="D8:F8"/>
    <mergeCell ref="B9:B10"/>
    <mergeCell ref="B13:B20"/>
    <mergeCell ref="B35:B36"/>
    <mergeCell ref="B4:F5"/>
    <mergeCell ref="C9:C10"/>
    <mergeCell ref="C13:C20"/>
    <mergeCell ref="D23:F23"/>
    <mergeCell ref="C35:E35"/>
    <mergeCell ref="C36:E36"/>
    <mergeCell ref="D12:F12"/>
    <mergeCell ref="D11:F11"/>
    <mergeCell ref="D10:F10"/>
    <mergeCell ref="D9:F9"/>
    <mergeCell ref="D21:F21"/>
    <mergeCell ref="D18:F18"/>
    <mergeCell ref="D19:F19"/>
    <mergeCell ref="D20:F20"/>
    <mergeCell ref="D22:F22"/>
    <mergeCell ref="C38:E38"/>
    <mergeCell ref="C37:E37"/>
    <mergeCell ref="D13:F13"/>
    <mergeCell ref="D14:F14"/>
    <mergeCell ref="D15:F15"/>
    <mergeCell ref="D16:F16"/>
    <mergeCell ref="D17:F17"/>
    <mergeCell ref="D49:F49"/>
    <mergeCell ref="D48:F48"/>
    <mergeCell ref="D47:F47"/>
    <mergeCell ref="D45:F45"/>
    <mergeCell ref="D46:F46"/>
    <mergeCell ref="B50:B55"/>
    <mergeCell ref="C50:C55"/>
    <mergeCell ref="D50:F50"/>
    <mergeCell ref="D51:F51"/>
    <mergeCell ref="D52:F52"/>
    <mergeCell ref="D53:F53"/>
    <mergeCell ref="D54:F54"/>
    <mergeCell ref="D55:F55"/>
    <mergeCell ref="B45:B46"/>
    <mergeCell ref="C45:C46"/>
    <mergeCell ref="C39:E39"/>
    <mergeCell ref="C40:E40"/>
    <mergeCell ref="C41:E41"/>
    <mergeCell ref="D44:F44"/>
  </mergeCells>
  <hyperlinks>
    <hyperlink ref="D47" r:id="rId1" display="https://as2.eu.gxsics.com/enterprise/as2ssl" xr:uid="{086D546F-CABD-4E87-86BA-F59284B768DF}"/>
  </hyperlinks>
  <pageMargins left="0.15098039215686274" right="0.7" top="0.78740157499999996" bottom="0.78740157499999996" header="0.3" footer="0.3"/>
  <pageSetup paperSize="9" scale="37" orientation="portrait" horizontalDpi="300" verticalDpi="300" r:id="rId2"/>
  <customProperties>
    <customPr name="_pios_id" r:id="rId3"/>
    <customPr name="EpmWorksheetKeyString_GUID" r:id="rId4"/>
  </customPropertie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45" r:id="rId7" name="Check Box 25">
              <controlPr defaultSize="0" autoFill="0" autoLine="0" autoPict="0" altText="">
                <anchor moveWithCells="1">
                  <from>
                    <xdr:col>1</xdr:col>
                    <xdr:colOff>0</xdr:colOff>
                    <xdr:row>6</xdr:row>
                    <xdr:rowOff>22860</xdr:rowOff>
                  </from>
                  <to>
                    <xdr:col>1</xdr:col>
                    <xdr:colOff>175260</xdr:colOff>
                    <xdr:row>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8" name="Check Box 26">
              <controlPr defaultSize="0" autoFill="0" autoLine="0" autoPict="0" altText="">
                <anchor moveWithCells="1">
                  <from>
                    <xdr:col>1</xdr:col>
                    <xdr:colOff>0</xdr:colOff>
                    <xdr:row>24</xdr:row>
                    <xdr:rowOff>15240</xdr:rowOff>
                  </from>
                  <to>
                    <xdr:col>1</xdr:col>
                    <xdr:colOff>175260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9" name="Check Box 27">
              <controlPr defaultSize="0" autoFill="0" autoLine="0" autoPict="0" altText="">
                <anchor moveWithCells="1">
                  <from>
                    <xdr:col>1</xdr:col>
                    <xdr:colOff>0</xdr:colOff>
                    <xdr:row>33</xdr:row>
                    <xdr:rowOff>15240</xdr:rowOff>
                  </from>
                  <to>
                    <xdr:col>1</xdr:col>
                    <xdr:colOff>175260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0" name="Check Box 28">
              <controlPr defaultSize="0" autoFill="0" autoLine="0" autoPict="0" altText="">
                <anchor moveWithCells="1">
                  <from>
                    <xdr:col>0</xdr:col>
                    <xdr:colOff>144780</xdr:colOff>
                    <xdr:row>42</xdr:row>
                    <xdr:rowOff>30480</xdr:rowOff>
                  </from>
                  <to>
                    <xdr:col>1</xdr:col>
                    <xdr:colOff>167640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1" name="Check Box 29">
              <controlPr defaultSize="0" autoFill="0" autoLine="0" autoPict="0" altText="">
                <anchor moveWithCells="1">
                  <from>
                    <xdr:col>0</xdr:col>
                    <xdr:colOff>144780</xdr:colOff>
                    <xdr:row>56</xdr:row>
                    <xdr:rowOff>45720</xdr:rowOff>
                  </from>
                  <to>
                    <xdr:col>1</xdr:col>
                    <xdr:colOff>167640</xdr:colOff>
                    <xdr:row>56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2" name="Check Box 30">
              <controlPr defaultSize="0" autoFill="0" autoLine="0" autoPict="0" altText="">
                <anchor moveWithCells="1">
                  <from>
                    <xdr:col>2</xdr:col>
                    <xdr:colOff>2865120</xdr:colOff>
                    <xdr:row>65</xdr:row>
                    <xdr:rowOff>22860</xdr:rowOff>
                  </from>
                  <to>
                    <xdr:col>3</xdr:col>
                    <xdr:colOff>167640</xdr:colOff>
                    <xdr:row>65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3" name="Check Box 31">
              <controlPr defaultSize="0" autoFill="0" autoLine="0" autoPict="0" altText="">
                <anchor moveWithCells="1">
                  <from>
                    <xdr:col>2</xdr:col>
                    <xdr:colOff>2865120</xdr:colOff>
                    <xdr:row>66</xdr:row>
                    <xdr:rowOff>22860</xdr:rowOff>
                  </from>
                  <to>
                    <xdr:col>3</xdr:col>
                    <xdr:colOff>167640</xdr:colOff>
                    <xdr:row>66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14" name="Check Box 32">
              <controlPr defaultSize="0" autoFill="0" autoLine="0" autoPict="0" altText="">
                <anchor moveWithCells="1">
                  <from>
                    <xdr:col>3</xdr:col>
                    <xdr:colOff>2316480</xdr:colOff>
                    <xdr:row>69</xdr:row>
                    <xdr:rowOff>22860</xdr:rowOff>
                  </from>
                  <to>
                    <xdr:col>4</xdr:col>
                    <xdr:colOff>167640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5" name="Check Box 33">
              <controlPr defaultSize="0" autoFill="0" autoLine="0" autoPict="0" altText="">
                <anchor moveWithCells="1">
                  <from>
                    <xdr:col>3</xdr:col>
                    <xdr:colOff>2316480</xdr:colOff>
                    <xdr:row>68</xdr:row>
                    <xdr:rowOff>22860</xdr:rowOff>
                  </from>
                  <to>
                    <xdr:col>4</xdr:col>
                    <xdr:colOff>167640</xdr:colOff>
                    <xdr:row>68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16" name="Check Box 34">
              <controlPr defaultSize="0" autoFill="0" autoLine="0" autoPict="0" altText="">
                <anchor moveWithCells="1">
                  <from>
                    <xdr:col>3</xdr:col>
                    <xdr:colOff>2316480</xdr:colOff>
                    <xdr:row>64</xdr:row>
                    <xdr:rowOff>190500</xdr:rowOff>
                  </from>
                  <to>
                    <xdr:col>4</xdr:col>
                    <xdr:colOff>236220</xdr:colOff>
                    <xdr:row>66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17" name="Check Box 35">
              <controlPr defaultSize="0" autoFill="0" autoLine="0" autoPict="0" altText="">
                <anchor moveWithCells="1">
                  <from>
                    <xdr:col>2</xdr:col>
                    <xdr:colOff>2872740</xdr:colOff>
                    <xdr:row>70</xdr:row>
                    <xdr:rowOff>190500</xdr:rowOff>
                  </from>
                  <to>
                    <xdr:col>3</xdr:col>
                    <xdr:colOff>236220</xdr:colOff>
                    <xdr:row>72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18" name="Check Box 37">
              <controlPr defaultSize="0" autoFill="0" autoLine="0" autoPict="0" altText="">
                <anchor moveWithCells="1">
                  <from>
                    <xdr:col>2</xdr:col>
                    <xdr:colOff>2865120</xdr:colOff>
                    <xdr:row>66</xdr:row>
                    <xdr:rowOff>182880</xdr:rowOff>
                  </from>
                  <to>
                    <xdr:col>3</xdr:col>
                    <xdr:colOff>228600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19" name="Check Box 38">
              <controlPr defaultSize="0" autoFill="0" autoLine="0" autoPict="0" altText="">
                <anchor moveWithCells="1">
                  <from>
                    <xdr:col>4</xdr:col>
                    <xdr:colOff>1958340</xdr:colOff>
                    <xdr:row>72</xdr:row>
                    <xdr:rowOff>15240</xdr:rowOff>
                  </from>
                  <to>
                    <xdr:col>5</xdr:col>
                    <xdr:colOff>160020</xdr:colOff>
                    <xdr:row>72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20" name="Check Box 39">
              <controlPr defaultSize="0" autoFill="0" autoLine="0" autoPict="0" altText="">
                <anchor moveWithCells="1">
                  <from>
                    <xdr:col>4</xdr:col>
                    <xdr:colOff>1958340</xdr:colOff>
                    <xdr:row>71</xdr:row>
                    <xdr:rowOff>15240</xdr:rowOff>
                  </from>
                  <to>
                    <xdr:col>5</xdr:col>
                    <xdr:colOff>160020</xdr:colOff>
                    <xdr:row>71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21" name="Check Box 40">
              <controlPr defaultSize="0" autoFill="0" autoLine="0" autoPict="0" altText="">
                <anchor moveWithCells="1">
                  <from>
                    <xdr:col>4</xdr:col>
                    <xdr:colOff>1958340</xdr:colOff>
                    <xdr:row>64</xdr:row>
                    <xdr:rowOff>190500</xdr:rowOff>
                  </from>
                  <to>
                    <xdr:col>5</xdr:col>
                    <xdr:colOff>228600</xdr:colOff>
                    <xdr:row>66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22" name="Check Box 41">
              <controlPr defaultSize="0" autoFill="0" autoLine="0" autoPict="0" altText="">
                <anchor moveWithCells="1">
                  <from>
                    <xdr:col>3</xdr:col>
                    <xdr:colOff>2316480</xdr:colOff>
                    <xdr:row>71</xdr:row>
                    <xdr:rowOff>22860</xdr:rowOff>
                  </from>
                  <to>
                    <xdr:col>4</xdr:col>
                    <xdr:colOff>160020</xdr:colOff>
                    <xdr:row>71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23" name="Check Box 42">
              <controlPr defaultSize="0" autoFill="0" autoLine="0" autoPict="0" altText="">
                <anchor moveWithCells="1">
                  <from>
                    <xdr:col>3</xdr:col>
                    <xdr:colOff>2316480</xdr:colOff>
                    <xdr:row>70</xdr:row>
                    <xdr:rowOff>15240</xdr:rowOff>
                  </from>
                  <to>
                    <xdr:col>4</xdr:col>
                    <xdr:colOff>160020</xdr:colOff>
                    <xdr:row>70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24" name="Check Box 43">
              <controlPr defaultSize="0" autoFill="0" autoLine="0" autoPict="0" altText="">
                <anchor moveWithCells="1">
                  <from>
                    <xdr:col>2</xdr:col>
                    <xdr:colOff>2872740</xdr:colOff>
                    <xdr:row>71</xdr:row>
                    <xdr:rowOff>182880</xdr:rowOff>
                  </from>
                  <to>
                    <xdr:col>3</xdr:col>
                    <xdr:colOff>228600</xdr:colOff>
                    <xdr:row>73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25" name="Check Box 44">
              <controlPr defaultSize="0" autoFill="0" autoLine="0" autoPict="0" altText="">
                <anchor moveWithCells="1">
                  <from>
                    <xdr:col>3</xdr:col>
                    <xdr:colOff>2316480</xdr:colOff>
                    <xdr:row>72</xdr:row>
                    <xdr:rowOff>15240</xdr:rowOff>
                  </from>
                  <to>
                    <xdr:col>4</xdr:col>
                    <xdr:colOff>160020</xdr:colOff>
                    <xdr:row>72</xdr:row>
                    <xdr:rowOff>175260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6B75A6-5CFD-4C46-9C61-7A0A2DCFCB7D}">
          <x14:formula1>
            <xm:f>IF(VLOOKUP('EDI Request Form'!$C$7,'Help list'!$B$14:$D$63,3,0)="TRUCK",'Help list'!$B$140:$B$164,'Help list'!$B$244:$B$291)</xm:f>
          </x14:formula1>
          <xm:sqref>B86:B93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D849-4B60-4C0E-B6CC-C23424208BB2}">
  <sheetPr codeName="List2"/>
  <dimension ref="B4:F18"/>
  <sheetViews>
    <sheetView showGridLines="0" view="pageBreakPreview" zoomScale="85" zoomScaleNormal="85" zoomScaleSheetLayoutView="85" workbookViewId="0">
      <selection activeCell="C7" sqref="C7:D7"/>
    </sheetView>
  </sheetViews>
  <sheetFormatPr defaultRowHeight="15"/>
  <cols>
    <col min="1" max="1" width="1.81640625" customWidth="1"/>
    <col min="2" max="2" width="14.7265625" customWidth="1"/>
    <col min="3" max="3" width="22" customWidth="1"/>
    <col min="4" max="4" width="11.26953125" customWidth="1"/>
    <col min="5" max="5" width="23.453125" customWidth="1"/>
    <col min="6" max="6" width="17.7265625" customWidth="1"/>
    <col min="7" max="7" width="2.26953125" customWidth="1"/>
  </cols>
  <sheetData>
    <row r="4" spans="2:6" ht="19.95" customHeight="1">
      <c r="B4" s="91" t="s">
        <v>130</v>
      </c>
      <c r="C4" s="91"/>
      <c r="D4" s="91"/>
      <c r="E4" s="91"/>
      <c r="F4" s="91"/>
    </row>
    <row r="5" spans="2:6">
      <c r="B5" s="91"/>
      <c r="C5" s="91"/>
      <c r="D5" s="91"/>
      <c r="E5" s="91"/>
      <c r="F5" s="91"/>
    </row>
    <row r="6" spans="2:6" ht="15.6" thickBot="1">
      <c r="B6" s="23"/>
    </row>
    <row r="7" spans="2:6">
      <c r="B7" s="72" t="s">
        <v>131</v>
      </c>
      <c r="C7" s="95"/>
      <c r="D7" s="95"/>
      <c r="E7" s="95"/>
      <c r="F7" s="96"/>
    </row>
    <row r="8" spans="2:6">
      <c r="B8" s="68" t="s">
        <v>132</v>
      </c>
      <c r="C8" s="103"/>
      <c r="D8" s="103"/>
      <c r="E8" s="103"/>
      <c r="F8" s="104"/>
    </row>
    <row r="9" spans="2:6">
      <c r="B9" s="7"/>
      <c r="C9" s="73"/>
      <c r="D9" s="74"/>
      <c r="E9" s="74"/>
      <c r="F9" s="75"/>
    </row>
    <row r="10" spans="2:6" ht="15.6" thickBot="1">
      <c r="B10" s="46"/>
      <c r="C10" s="69"/>
      <c r="D10" s="70"/>
      <c r="E10" s="70"/>
      <c r="F10" s="71"/>
    </row>
    <row r="12" spans="2:6" ht="15.6" thickBot="1"/>
    <row r="13" spans="2:6" ht="15.45" customHeight="1">
      <c r="B13" s="144" t="s">
        <v>133</v>
      </c>
      <c r="C13" s="145"/>
      <c r="D13" s="145"/>
      <c r="E13" s="145"/>
      <c r="F13" s="146"/>
    </row>
    <row r="14" spans="2:6">
      <c r="B14" s="147"/>
      <c r="C14" s="148"/>
      <c r="D14" s="148"/>
      <c r="E14" s="148"/>
      <c r="F14" s="149"/>
    </row>
    <row r="15" spans="2:6">
      <c r="B15" s="61"/>
      <c r="C15" s="62"/>
      <c r="D15" s="62"/>
      <c r="E15" s="62"/>
      <c r="F15" s="63"/>
    </row>
    <row r="16" spans="2:6">
      <c r="B16" s="147" t="s">
        <v>134</v>
      </c>
      <c r="C16" s="148"/>
      <c r="D16" s="148"/>
      <c r="E16" s="148"/>
      <c r="F16" s="149"/>
    </row>
    <row r="17" spans="2:6">
      <c r="B17" s="147"/>
      <c r="C17" s="148"/>
      <c r="D17" s="148"/>
      <c r="E17" s="148"/>
      <c r="F17" s="149"/>
    </row>
    <row r="18" spans="2:6" ht="15.6" thickBot="1">
      <c r="B18" s="64"/>
      <c r="C18" s="65"/>
      <c r="D18" s="65"/>
      <c r="E18" s="65"/>
      <c r="F18" s="66"/>
    </row>
  </sheetData>
  <mergeCells count="7">
    <mergeCell ref="B13:F14"/>
    <mergeCell ref="B16:F17"/>
    <mergeCell ref="B4:F5"/>
    <mergeCell ref="C7:D7"/>
    <mergeCell ref="E7:F7"/>
    <mergeCell ref="C8:D8"/>
    <mergeCell ref="E8:F8"/>
  </mergeCells>
  <pageMargins left="0.7" right="0.7" top="0.78740157499999996" bottom="0.78740157499999996" header="0.3" footer="0.3"/>
  <pageSetup paperSize="9" scale="79" orientation="portrait" horizontalDpi="300" verticalDpi="300" r:id="rId1"/>
  <customProperties>
    <customPr name="_pios_id" r:id="rId2"/>
    <customPr name="EpmWorksheetKeyString_GUID" r:id="rId3"/>
  </customPropertie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AF963-14E6-4135-B15E-5FD2C1D1A0E9}">
  <sheetPr codeName="Sheet1"/>
  <dimension ref="B4:J7"/>
  <sheetViews>
    <sheetView view="pageBreakPreview" zoomScale="85" zoomScaleNormal="85" zoomScaleSheetLayoutView="85" workbookViewId="0">
      <selection activeCell="B7" sqref="B7"/>
    </sheetView>
  </sheetViews>
  <sheetFormatPr defaultRowHeight="15"/>
  <cols>
    <col min="1" max="1" width="1.7265625" customWidth="1"/>
    <col min="2" max="2" width="14.26953125" bestFit="1" customWidth="1"/>
    <col min="3" max="5" width="14.26953125" customWidth="1"/>
    <col min="11" max="11" width="2.7265625" customWidth="1"/>
  </cols>
  <sheetData>
    <row r="4" spans="2:10" ht="15.45" customHeight="1">
      <c r="B4" s="91" t="s">
        <v>135</v>
      </c>
      <c r="C4" s="91"/>
      <c r="D4" s="91"/>
      <c r="E4" s="91"/>
      <c r="F4" s="91"/>
      <c r="G4" s="91"/>
      <c r="H4" s="91"/>
      <c r="I4" s="91"/>
      <c r="J4" s="91"/>
    </row>
    <row r="5" spans="2:10" ht="15.45" customHeight="1">
      <c r="B5" s="91"/>
      <c r="C5" s="91"/>
      <c r="D5" s="91"/>
      <c r="E5" s="91"/>
      <c r="F5" s="91"/>
      <c r="G5" s="91"/>
      <c r="H5" s="91"/>
      <c r="I5" s="91"/>
      <c r="J5" s="91"/>
    </row>
    <row r="7" spans="2:10" ht="23.4">
      <c r="B7" s="67" t="s">
        <v>136</v>
      </c>
      <c r="C7" s="67" t="s">
        <v>137</v>
      </c>
      <c r="D7" s="67" t="s">
        <v>138</v>
      </c>
      <c r="E7" s="67" t="s">
        <v>139</v>
      </c>
      <c r="F7" s="67" t="s">
        <v>140</v>
      </c>
      <c r="G7" s="67" t="s">
        <v>141</v>
      </c>
      <c r="H7" s="67" t="s">
        <v>142</v>
      </c>
      <c r="I7" s="67" t="s">
        <v>143</v>
      </c>
      <c r="J7" s="67"/>
    </row>
  </sheetData>
  <mergeCells count="1">
    <mergeCell ref="B4:J5"/>
  </mergeCells>
  <pageMargins left="0.7" right="0.7" top="0.78740157499999996" bottom="0.78740157499999996" header="0.3" footer="0.3"/>
  <pageSetup paperSize="9" scale="64" orientation="portrait" horizontalDpi="300" verticalDpi="300" r:id="rId1"/>
  <customProperties>
    <customPr name="_pios_id" r:id="rId2"/>
    <customPr name="EpmWorksheetKeyString_GUID" r:id="rId3"/>
  </customPropertie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65479-3D88-412F-8799-22D3600F7873}">
  <sheetPr codeName="List4"/>
  <dimension ref="A1:G291"/>
  <sheetViews>
    <sheetView zoomScale="70" zoomScaleNormal="70" workbookViewId="0">
      <selection activeCell="D148" sqref="D148"/>
    </sheetView>
  </sheetViews>
  <sheetFormatPr defaultRowHeight="15"/>
  <cols>
    <col min="1" max="1" width="13.26953125" bestFit="1" customWidth="1"/>
    <col min="2" max="2" width="40.54296875" bestFit="1" customWidth="1"/>
    <col min="3" max="3" width="24.7265625" customWidth="1"/>
  </cols>
  <sheetData>
    <row r="1" spans="1:5" ht="15.6">
      <c r="A1" s="76" t="s">
        <v>144</v>
      </c>
      <c r="C1" t="b">
        <v>0</v>
      </c>
    </row>
    <row r="2" spans="1:5">
      <c r="A2" s="18" t="s">
        <v>145</v>
      </c>
    </row>
    <row r="3" spans="1:5">
      <c r="A3" s="18" t="s">
        <v>146</v>
      </c>
    </row>
    <row r="4" spans="1:5">
      <c r="A4" s="18"/>
    </row>
    <row r="5" spans="1:5">
      <c r="A5" s="18"/>
    </row>
    <row r="12" spans="1:5" ht="15.6">
      <c r="A12" s="76" t="s">
        <v>147</v>
      </c>
    </row>
    <row r="13" spans="1:5">
      <c r="A13" s="18" t="s">
        <v>148</v>
      </c>
      <c r="B13" s="18" t="s">
        <v>125</v>
      </c>
      <c r="C13" s="18" t="s">
        <v>149</v>
      </c>
      <c r="D13" s="18" t="s">
        <v>150</v>
      </c>
      <c r="E13" s="18" t="s">
        <v>151</v>
      </c>
    </row>
    <row r="14" spans="1:5">
      <c r="A14">
        <v>1</v>
      </c>
      <c r="B14" t="s">
        <v>1</v>
      </c>
      <c r="C14">
        <v>1</v>
      </c>
      <c r="D14" s="18" t="s">
        <v>152</v>
      </c>
      <c r="E14">
        <v>1</v>
      </c>
    </row>
    <row r="15" spans="1:5">
      <c r="A15">
        <v>2</v>
      </c>
      <c r="B15" s="18" t="s">
        <v>330</v>
      </c>
      <c r="C15">
        <v>2</v>
      </c>
      <c r="D15" s="18" t="s">
        <v>153</v>
      </c>
      <c r="E15">
        <v>1</v>
      </c>
    </row>
    <row r="64" spans="1:1" ht="15.6">
      <c r="A64" s="76" t="s">
        <v>154</v>
      </c>
    </row>
    <row r="65" spans="1:7">
      <c r="A65" s="18" t="s">
        <v>148</v>
      </c>
      <c r="B65" s="18" t="s">
        <v>155</v>
      </c>
      <c r="C65" s="18" t="s">
        <v>155</v>
      </c>
      <c r="D65" s="18" t="s">
        <v>156</v>
      </c>
      <c r="E65" s="18" t="s">
        <v>157</v>
      </c>
      <c r="F65" s="18" t="s">
        <v>158</v>
      </c>
      <c r="G65" s="18" t="s">
        <v>159</v>
      </c>
    </row>
    <row r="66" spans="1:7">
      <c r="A66">
        <v>1</v>
      </c>
      <c r="B66" s="18"/>
      <c r="D66" s="18" t="s">
        <v>160</v>
      </c>
      <c r="E66" s="18" t="s">
        <v>325</v>
      </c>
      <c r="F66" s="77"/>
      <c r="G66" s="77"/>
    </row>
    <row r="67" spans="1:7">
      <c r="A67">
        <v>2</v>
      </c>
      <c r="B67" s="18"/>
      <c r="D67" s="18" t="s">
        <v>326</v>
      </c>
      <c r="E67" s="18" t="s">
        <v>327</v>
      </c>
    </row>
    <row r="116" spans="1:4" ht="15.6">
      <c r="A116" s="76" t="s">
        <v>161</v>
      </c>
    </row>
    <row r="117" spans="1:4">
      <c r="A117" s="18" t="s">
        <v>148</v>
      </c>
      <c r="B117" s="18" t="s">
        <v>125</v>
      </c>
      <c r="C117" s="18" t="s">
        <v>157</v>
      </c>
      <c r="D117" s="18" t="s">
        <v>162</v>
      </c>
    </row>
    <row r="118" spans="1:4" ht="60">
      <c r="A118">
        <v>1</v>
      </c>
      <c r="B118" s="18" t="s">
        <v>163</v>
      </c>
      <c r="C118" s="80" t="s">
        <v>164</v>
      </c>
      <c r="D118" s="18" t="s">
        <v>165</v>
      </c>
    </row>
    <row r="121" spans="1:4">
      <c r="C121" s="81"/>
    </row>
    <row r="122" spans="1:4">
      <c r="C122" s="81"/>
    </row>
    <row r="138" spans="1:7" ht="15.6">
      <c r="A138" s="76" t="s">
        <v>166</v>
      </c>
    </row>
    <row r="139" spans="1:7">
      <c r="A139" s="18" t="s">
        <v>148</v>
      </c>
      <c r="B139" s="18" t="s">
        <v>125</v>
      </c>
      <c r="C139" s="18" t="s">
        <v>167</v>
      </c>
      <c r="D139" s="18" t="s">
        <v>168</v>
      </c>
      <c r="E139" s="18" t="s">
        <v>169</v>
      </c>
      <c r="F139" s="18" t="s">
        <v>170</v>
      </c>
      <c r="G139" s="18" t="s">
        <v>171</v>
      </c>
    </row>
    <row r="140" spans="1:7">
      <c r="A140" s="82" t="s">
        <v>172</v>
      </c>
      <c r="B140" t="s">
        <v>359</v>
      </c>
      <c r="C140" s="82" t="s">
        <v>173</v>
      </c>
      <c r="D140" s="82" t="s">
        <v>174</v>
      </c>
      <c r="E140" s="82" t="s">
        <v>175</v>
      </c>
      <c r="F140" s="82" t="s">
        <v>176</v>
      </c>
      <c r="G140" t="str">
        <f t="shared" ref="G140:G142" si="0">_xlfn.TEXTJOIN(", ",TRUE,C140:F140)</f>
        <v>Knorrstrasse 1, 94501, Aldersbach, DE</v>
      </c>
    </row>
    <row r="141" spans="1:7">
      <c r="A141" s="82" t="s">
        <v>177</v>
      </c>
      <c r="B141" t="s">
        <v>360</v>
      </c>
      <c r="C141" s="82" t="s">
        <v>178</v>
      </c>
      <c r="D141" s="82" t="s">
        <v>179</v>
      </c>
      <c r="E141" s="82" t="s">
        <v>180</v>
      </c>
      <c r="F141" s="82" t="s">
        <v>176</v>
      </c>
      <c r="G141" t="str">
        <f t="shared" si="0"/>
        <v>Kiefernstraße 5, 15537, Grünheide, DE</v>
      </c>
    </row>
    <row r="142" spans="1:7">
      <c r="A142" s="82" t="s">
        <v>181</v>
      </c>
      <c r="B142" t="s">
        <v>361</v>
      </c>
      <c r="C142" s="82" t="s">
        <v>178</v>
      </c>
      <c r="D142" s="82" t="s">
        <v>179</v>
      </c>
      <c r="E142" s="82" t="s">
        <v>180</v>
      </c>
      <c r="F142" s="82" t="s">
        <v>176</v>
      </c>
      <c r="G142" t="str">
        <f t="shared" si="0"/>
        <v>Kiefernstraße 5, 15537, Grünheide, DE</v>
      </c>
    </row>
    <row r="143" spans="1:7">
      <c r="A143" s="82" t="s">
        <v>494</v>
      </c>
      <c r="B143" s="18" t="s">
        <v>500</v>
      </c>
      <c r="C143" s="82" t="s">
        <v>495</v>
      </c>
      <c r="D143" s="82" t="s">
        <v>269</v>
      </c>
      <c r="E143" s="82" t="s">
        <v>270</v>
      </c>
      <c r="F143" s="82" t="s">
        <v>176</v>
      </c>
      <c r="G143" t="str">
        <f t="shared" ref="G143:G164" si="1">_xlfn.TEXTJOIN(", ",TRUE,C143:F143)</f>
        <v>Georg-Knorr-Str. 4, 12681, Berlin, DE</v>
      </c>
    </row>
    <row r="144" spans="1:7">
      <c r="A144" s="82" t="s">
        <v>496</v>
      </c>
      <c r="B144" s="18" t="s">
        <v>501</v>
      </c>
      <c r="C144" s="82" t="s">
        <v>497</v>
      </c>
      <c r="D144" s="82" t="s">
        <v>498</v>
      </c>
      <c r="E144" s="82" t="s">
        <v>499</v>
      </c>
      <c r="F144" s="82" t="s">
        <v>295</v>
      </c>
      <c r="G144" t="str">
        <f t="shared" si="1"/>
        <v>Automobile Parts Industrial Pa, 116620, Dalian, CN</v>
      </c>
    </row>
    <row r="145" spans="1:7">
      <c r="A145" s="82" t="s">
        <v>182</v>
      </c>
      <c r="B145" t="s">
        <v>362</v>
      </c>
      <c r="C145" s="82" t="s">
        <v>183</v>
      </c>
      <c r="D145" s="82" t="s">
        <v>184</v>
      </c>
      <c r="E145" s="82" t="s">
        <v>185</v>
      </c>
      <c r="F145" s="82" t="s">
        <v>186</v>
      </c>
      <c r="G145" t="str">
        <f t="shared" si="1"/>
        <v>70 Chemin de Beaufils, 14100, GLOS, FR</v>
      </c>
    </row>
    <row r="146" spans="1:7">
      <c r="A146" s="82" t="s">
        <v>187</v>
      </c>
      <c r="B146" t="s">
        <v>363</v>
      </c>
      <c r="C146" s="82" t="s">
        <v>183</v>
      </c>
      <c r="D146" s="82" t="s">
        <v>184</v>
      </c>
      <c r="E146" s="82" t="s">
        <v>185</v>
      </c>
      <c r="F146" s="82" t="s">
        <v>186</v>
      </c>
      <c r="G146" t="str">
        <f t="shared" si="1"/>
        <v>70 Chemin de Beaufils, 14100, GLOS, FR</v>
      </c>
    </row>
    <row r="147" spans="1:7">
      <c r="A147" s="82" t="s">
        <v>188</v>
      </c>
      <c r="B147" t="s">
        <v>364</v>
      </c>
      <c r="C147" s="82" t="s">
        <v>189</v>
      </c>
      <c r="D147" s="82" t="s">
        <v>190</v>
      </c>
      <c r="E147" s="82" t="s">
        <v>191</v>
      </c>
      <c r="F147" s="82" t="s">
        <v>192</v>
      </c>
      <c r="G147" t="str">
        <f t="shared" si="1"/>
        <v>Via Alessandro Polini 158, 20862, Arcore, IT</v>
      </c>
    </row>
    <row r="148" spans="1:7">
      <c r="A148" s="82" t="s">
        <v>193</v>
      </c>
      <c r="B148" t="s">
        <v>365</v>
      </c>
      <c r="C148" s="82" t="s">
        <v>194</v>
      </c>
      <c r="D148" s="82" t="s">
        <v>195</v>
      </c>
      <c r="E148" s="82" t="s">
        <v>196</v>
      </c>
      <c r="F148" s="82" t="s">
        <v>197</v>
      </c>
      <c r="G148" t="str">
        <f t="shared" si="1"/>
        <v>Polígono Bidaurre Ureder 45D, 20305, Irun, ES</v>
      </c>
    </row>
    <row r="149" spans="1:7">
      <c r="A149" s="82" t="s">
        <v>198</v>
      </c>
      <c r="B149" t="s">
        <v>366</v>
      </c>
      <c r="C149" s="82" t="s">
        <v>199</v>
      </c>
      <c r="D149" s="82" t="s">
        <v>200</v>
      </c>
      <c r="E149" s="82" t="s">
        <v>201</v>
      </c>
      <c r="F149" s="82" t="s">
        <v>202</v>
      </c>
      <c r="G149" t="str">
        <f t="shared" si="1"/>
        <v>Georg Knorr utca 8, 6000, KECSKEMÉT, HU</v>
      </c>
    </row>
    <row r="150" spans="1:7">
      <c r="A150" s="82" t="s">
        <v>203</v>
      </c>
      <c r="B150" t="s">
        <v>367</v>
      </c>
      <c r="C150" s="82" t="s">
        <v>204</v>
      </c>
      <c r="D150" s="82" t="s">
        <v>205</v>
      </c>
      <c r="E150" s="82" t="s">
        <v>206</v>
      </c>
      <c r="F150" s="82" t="s">
        <v>207</v>
      </c>
      <c r="G150" t="str">
        <f t="shared" si="1"/>
        <v>Century House, BS16 7FE, Bristol, GB</v>
      </c>
    </row>
    <row r="151" spans="1:7">
      <c r="A151" s="82" t="s">
        <v>208</v>
      </c>
      <c r="B151" t="s">
        <v>368</v>
      </c>
      <c r="C151" s="82" t="s">
        <v>209</v>
      </c>
      <c r="D151" s="82" t="s">
        <v>210</v>
      </c>
      <c r="E151" s="82" t="s">
        <v>211</v>
      </c>
      <c r="F151" s="82" t="s">
        <v>212</v>
      </c>
      <c r="G151" t="str">
        <f t="shared" si="1"/>
        <v>Svárovská 700, 463 03, Stráž nad Nisou, CZ</v>
      </c>
    </row>
    <row r="152" spans="1:7">
      <c r="A152" s="82" t="s">
        <v>213</v>
      </c>
      <c r="B152" t="s">
        <v>369</v>
      </c>
      <c r="C152" s="82" t="s">
        <v>214</v>
      </c>
      <c r="D152" s="82" t="s">
        <v>210</v>
      </c>
      <c r="E152" s="82" t="s">
        <v>211</v>
      </c>
      <c r="F152" s="82" t="s">
        <v>212</v>
      </c>
      <c r="G152" t="str">
        <f t="shared" si="1"/>
        <v>Svárovská 759, 463 03, Stráž nad Nisou, CZ</v>
      </c>
    </row>
    <row r="153" spans="1:7">
      <c r="A153" s="82" t="s">
        <v>215</v>
      </c>
      <c r="B153" t="s">
        <v>331</v>
      </c>
      <c r="C153" s="82" t="s">
        <v>216</v>
      </c>
      <c r="D153" s="82" t="s">
        <v>217</v>
      </c>
      <c r="E153" s="82" t="s">
        <v>218</v>
      </c>
      <c r="F153" s="82" t="s">
        <v>219</v>
      </c>
      <c r="G153" t="str">
        <f t="shared" si="1"/>
        <v>1425 Toshiba Drive, 37087, Lebanon, US</v>
      </c>
    </row>
    <row r="154" spans="1:7">
      <c r="A154" s="82" t="s">
        <v>220</v>
      </c>
      <c r="B154" t="s">
        <v>332</v>
      </c>
      <c r="C154" s="82" t="s">
        <v>221</v>
      </c>
      <c r="D154" s="82" t="s">
        <v>222</v>
      </c>
      <c r="E154" s="82" t="s">
        <v>223</v>
      </c>
      <c r="F154" s="82" t="s">
        <v>219</v>
      </c>
      <c r="G154" t="str">
        <f t="shared" si="1"/>
        <v>90 Finegan Road, 78840, Del Rio, US</v>
      </c>
    </row>
    <row r="155" spans="1:7">
      <c r="A155" s="82" t="s">
        <v>224</v>
      </c>
      <c r="B155" t="s">
        <v>333</v>
      </c>
      <c r="C155" s="82" t="s">
        <v>225</v>
      </c>
      <c r="D155" s="82" t="s">
        <v>226</v>
      </c>
      <c r="E155" s="82" t="s">
        <v>227</v>
      </c>
      <c r="F155" s="82" t="s">
        <v>219</v>
      </c>
      <c r="G155" t="str">
        <f t="shared" si="1"/>
        <v>1230 Sabine Street, 46750, Huntington, US</v>
      </c>
    </row>
    <row r="156" spans="1:7">
      <c r="A156" s="82" t="s">
        <v>228</v>
      </c>
      <c r="B156" t="s">
        <v>334</v>
      </c>
      <c r="C156" s="82" t="s">
        <v>229</v>
      </c>
      <c r="D156" s="82" t="s">
        <v>226</v>
      </c>
      <c r="E156" s="82" t="s">
        <v>227</v>
      </c>
      <c r="F156" s="82" t="s">
        <v>219</v>
      </c>
      <c r="G156" t="str">
        <f t="shared" si="1"/>
        <v>1850 Riverfork Drive, 46750, Huntington, US</v>
      </c>
    </row>
    <row r="157" spans="1:7">
      <c r="A157" s="82" t="s">
        <v>230</v>
      </c>
      <c r="B157" t="s">
        <v>335</v>
      </c>
      <c r="C157" s="82" t="s">
        <v>231</v>
      </c>
      <c r="D157" s="82" t="s">
        <v>226</v>
      </c>
      <c r="E157" s="82" t="s">
        <v>227</v>
      </c>
      <c r="F157" s="82" t="s">
        <v>219</v>
      </c>
      <c r="G157" t="str">
        <f t="shared" si="1"/>
        <v>1515 Riverfork Drive, 46750, Huntington, US</v>
      </c>
    </row>
    <row r="158" spans="1:7">
      <c r="A158" s="82" t="s">
        <v>232</v>
      </c>
      <c r="B158" t="s">
        <v>336</v>
      </c>
      <c r="C158" s="82" t="s">
        <v>233</v>
      </c>
      <c r="D158" s="82" t="s">
        <v>226</v>
      </c>
      <c r="E158" s="82" t="s">
        <v>227</v>
      </c>
      <c r="F158" s="82" t="s">
        <v>219</v>
      </c>
      <c r="G158" t="str">
        <f t="shared" si="1"/>
        <v>2051 Riverfork Drive, 46750, Huntington, US</v>
      </c>
    </row>
    <row r="159" spans="1:7">
      <c r="A159" s="82" t="s">
        <v>234</v>
      </c>
      <c r="B159" t="s">
        <v>337</v>
      </c>
      <c r="C159" s="82" t="s">
        <v>235</v>
      </c>
      <c r="D159" s="82" t="s">
        <v>236</v>
      </c>
      <c r="E159" s="82" t="s">
        <v>237</v>
      </c>
      <c r="F159" s="82" t="s">
        <v>219</v>
      </c>
      <c r="G159" t="str">
        <f t="shared" si="1"/>
        <v>1095 Spice Island Drive #101, 89431, Sparks, US</v>
      </c>
    </row>
    <row r="160" spans="1:7">
      <c r="A160" s="82" t="s">
        <v>238</v>
      </c>
      <c r="B160" t="s">
        <v>370</v>
      </c>
      <c r="C160" s="82" t="s">
        <v>239</v>
      </c>
      <c r="D160" s="82" t="s">
        <v>240</v>
      </c>
      <c r="E160" s="82" t="s">
        <v>241</v>
      </c>
      <c r="F160" s="82" t="s">
        <v>242</v>
      </c>
      <c r="G160" t="str">
        <f t="shared" si="1"/>
        <v>VIA CYRINEU TONOLLI 1519, 13295-970, Itupeva, BR</v>
      </c>
    </row>
    <row r="161" spans="1:7">
      <c r="A161" s="82" t="s">
        <v>243</v>
      </c>
      <c r="B161" t="s">
        <v>338</v>
      </c>
      <c r="C161" s="82" t="s">
        <v>244</v>
      </c>
      <c r="D161" s="82" t="s">
        <v>245</v>
      </c>
      <c r="E161" s="82" t="s">
        <v>246</v>
      </c>
      <c r="F161" s="82" t="s">
        <v>247</v>
      </c>
      <c r="G161" t="str">
        <f t="shared" si="1"/>
        <v>6-22-1, Nissai Hanamizuki, 350-0269, Sakado, JP</v>
      </c>
    </row>
    <row r="162" spans="1:7">
      <c r="A162" s="82" t="s">
        <v>248</v>
      </c>
      <c r="B162" t="s">
        <v>371</v>
      </c>
      <c r="C162" s="82" t="s">
        <v>249</v>
      </c>
      <c r="D162" s="82" t="s">
        <v>250</v>
      </c>
      <c r="E162" s="82" t="s">
        <v>251</v>
      </c>
      <c r="F162" s="82" t="s">
        <v>252</v>
      </c>
      <c r="G162" t="str">
        <f t="shared" si="1"/>
        <v>Survey No 276, Village Mann, 411057, Pune, IN</v>
      </c>
    </row>
    <row r="163" spans="1:7">
      <c r="A163" s="82" t="s">
        <v>253</v>
      </c>
      <c r="B163" t="s">
        <v>339</v>
      </c>
      <c r="C163" s="82" t="s">
        <v>221</v>
      </c>
      <c r="D163" s="82" t="s">
        <v>222</v>
      </c>
      <c r="E163" s="82" t="s">
        <v>223</v>
      </c>
      <c r="F163" s="82" t="s">
        <v>219</v>
      </c>
      <c r="G163" t="str">
        <f t="shared" si="1"/>
        <v>90 Finegan Road, 78840, Del Rio, US</v>
      </c>
    </row>
    <row r="164" spans="1:7">
      <c r="A164" s="82" t="s">
        <v>254</v>
      </c>
      <c r="B164" t="s">
        <v>340</v>
      </c>
      <c r="C164" s="82" t="s">
        <v>255</v>
      </c>
      <c r="D164" s="82" t="s">
        <v>256</v>
      </c>
      <c r="E164" s="82" t="s">
        <v>257</v>
      </c>
      <c r="F164" s="82" t="s">
        <v>219</v>
      </c>
      <c r="G164" t="str">
        <f t="shared" si="1"/>
        <v>346 Central Avenue, 42101, Bowling Green, US</v>
      </c>
    </row>
    <row r="242" spans="1:7" ht="15.6">
      <c r="A242" s="76" t="s">
        <v>258</v>
      </c>
    </row>
    <row r="243" spans="1:7">
      <c r="A243" s="18" t="s">
        <v>148</v>
      </c>
      <c r="B243" s="18" t="s">
        <v>125</v>
      </c>
      <c r="C243" s="18" t="s">
        <v>167</v>
      </c>
      <c r="D243" s="18" t="s">
        <v>168</v>
      </c>
      <c r="E243" s="18" t="s">
        <v>169</v>
      </c>
      <c r="F243" s="18" t="s">
        <v>170</v>
      </c>
      <c r="G243" s="18" t="s">
        <v>171</v>
      </c>
    </row>
    <row r="244" spans="1:7">
      <c r="A244" s="82" t="s">
        <v>259</v>
      </c>
      <c r="B244" s="82" t="s">
        <v>341</v>
      </c>
      <c r="C244" s="82" t="s">
        <v>260</v>
      </c>
      <c r="D244" s="82" t="s">
        <v>261</v>
      </c>
      <c r="E244" s="82" t="s">
        <v>262</v>
      </c>
      <c r="F244" s="82" t="s">
        <v>176</v>
      </c>
      <c r="G244" t="str">
        <f t="shared" ref="G244:G291" si="2">_xlfn.TEXTJOIN(", ",TRUE,C244:F244)</f>
        <v>Dieselstraße 20, 85748, Garching Hochbrück, DE</v>
      </c>
    </row>
    <row r="245" spans="1:7">
      <c r="A245" s="82" t="s">
        <v>267</v>
      </c>
      <c r="B245" s="82" t="s">
        <v>342</v>
      </c>
      <c r="C245" s="82" t="s">
        <v>268</v>
      </c>
      <c r="D245" s="82" t="s">
        <v>269</v>
      </c>
      <c r="E245" s="82" t="s">
        <v>270</v>
      </c>
      <c r="F245" s="82" t="s">
        <v>176</v>
      </c>
      <c r="G245" t="str">
        <f t="shared" si="2"/>
        <v>Georg-Knorr-Straße 4, 12681, Berlin, DE</v>
      </c>
    </row>
    <row r="246" spans="1:7">
      <c r="A246" s="82" t="s">
        <v>271</v>
      </c>
      <c r="B246" s="82" t="s">
        <v>354</v>
      </c>
      <c r="C246" s="82" t="s">
        <v>268</v>
      </c>
      <c r="D246" s="82" t="s">
        <v>269</v>
      </c>
      <c r="E246" s="82" t="s">
        <v>270</v>
      </c>
      <c r="F246" s="82" t="s">
        <v>176</v>
      </c>
      <c r="G246" t="str">
        <f t="shared" si="2"/>
        <v>Georg-Knorr-Straße 4, 12681, Berlin, DE</v>
      </c>
    </row>
    <row r="247" spans="1:7">
      <c r="A247" s="82" t="s">
        <v>272</v>
      </c>
      <c r="B247" s="82" t="s">
        <v>355</v>
      </c>
      <c r="C247" s="82" t="s">
        <v>273</v>
      </c>
      <c r="D247" s="82" t="s">
        <v>274</v>
      </c>
      <c r="E247" s="82" t="s">
        <v>275</v>
      </c>
      <c r="F247" s="82" t="s">
        <v>202</v>
      </c>
      <c r="G247" t="str">
        <f t="shared" si="2"/>
        <v>Schwarz Dávid utca 1, 2220, Vecsés, HU</v>
      </c>
    </row>
    <row r="248" spans="1:7">
      <c r="A248" s="82" t="s">
        <v>276</v>
      </c>
      <c r="B248" s="82" t="s">
        <v>356</v>
      </c>
      <c r="C248" s="82" t="s">
        <v>277</v>
      </c>
      <c r="D248" s="82" t="s">
        <v>278</v>
      </c>
      <c r="E248" s="82" t="s">
        <v>279</v>
      </c>
      <c r="F248" s="82" t="s">
        <v>266</v>
      </c>
      <c r="G248" t="str">
        <f t="shared" si="2"/>
        <v>33.a Straße 1, 3331, Kematen an der Ybbs, AT</v>
      </c>
    </row>
    <row r="249" spans="1:7">
      <c r="A249" s="82" t="s">
        <v>280</v>
      </c>
      <c r="B249" s="82" t="s">
        <v>357</v>
      </c>
      <c r="C249" s="82" t="s">
        <v>263</v>
      </c>
      <c r="D249" s="82" t="s">
        <v>264</v>
      </c>
      <c r="E249" s="82" t="s">
        <v>265</v>
      </c>
      <c r="F249" s="82" t="s">
        <v>266</v>
      </c>
      <c r="G249" t="str">
        <f t="shared" si="2"/>
        <v>Fabriksgasse 2 A (Ladehof), 2340, Mödling, AT</v>
      </c>
    </row>
    <row r="250" spans="1:7">
      <c r="A250" s="82" t="s">
        <v>281</v>
      </c>
      <c r="B250" s="82" t="s">
        <v>358</v>
      </c>
      <c r="C250" s="82" t="s">
        <v>263</v>
      </c>
      <c r="D250" s="82" t="s">
        <v>264</v>
      </c>
      <c r="E250" s="82" t="s">
        <v>265</v>
      </c>
      <c r="F250" s="82" t="s">
        <v>266</v>
      </c>
      <c r="G250" t="str">
        <f t="shared" si="2"/>
        <v>Fabriksgasse 2 A (Ladehof), 2340, Mödling, AT</v>
      </c>
    </row>
    <row r="251" spans="1:7">
      <c r="A251" s="82" t="s">
        <v>282</v>
      </c>
      <c r="B251" s="82" t="s">
        <v>343</v>
      </c>
      <c r="C251" s="82" t="s">
        <v>283</v>
      </c>
      <c r="D251" s="82" t="s">
        <v>284</v>
      </c>
      <c r="E251" s="82" t="s">
        <v>285</v>
      </c>
      <c r="F251" s="82" t="s">
        <v>202</v>
      </c>
      <c r="G251" t="str">
        <f t="shared" si="2"/>
        <v>Helsinki út 105, 1238, Budapest, HU</v>
      </c>
    </row>
    <row r="252" spans="1:7">
      <c r="A252" s="82" t="s">
        <v>286</v>
      </c>
      <c r="B252" s="82" t="s">
        <v>344</v>
      </c>
      <c r="C252" s="82" t="s">
        <v>287</v>
      </c>
      <c r="D252" s="82" t="s">
        <v>288</v>
      </c>
      <c r="E252" s="82" t="s">
        <v>289</v>
      </c>
      <c r="F252" s="82" t="s">
        <v>212</v>
      </c>
      <c r="G252" t="str">
        <f t="shared" si="2"/>
        <v>Evropska 839, 66442, Modrice, CZ</v>
      </c>
    </row>
    <row r="253" spans="1:7">
      <c r="A253" s="82" t="s">
        <v>290</v>
      </c>
      <c r="B253" s="82" t="s">
        <v>345</v>
      </c>
      <c r="C253" s="82" t="s">
        <v>263</v>
      </c>
      <c r="D253" s="82" t="s">
        <v>264</v>
      </c>
      <c r="E253" s="82" t="s">
        <v>265</v>
      </c>
      <c r="F253" s="82" t="s">
        <v>266</v>
      </c>
      <c r="G253" t="str">
        <f t="shared" si="2"/>
        <v>Fabriksgasse 2 A (Ladehof), 2340, Mödling, AT</v>
      </c>
    </row>
    <row r="254" spans="1:7">
      <c r="A254" s="82" t="s">
        <v>291</v>
      </c>
      <c r="B254" s="82" t="s">
        <v>346</v>
      </c>
      <c r="C254" s="82" t="s">
        <v>292</v>
      </c>
      <c r="D254" s="82" t="s">
        <v>293</v>
      </c>
      <c r="E254" s="82" t="s">
        <v>294</v>
      </c>
      <c r="F254" s="82" t="s">
        <v>295</v>
      </c>
      <c r="G254" t="str">
        <f t="shared" si="2"/>
        <v>69 Shiyang Road, 215151, Xu Shu Guan Development Z, CN</v>
      </c>
    </row>
    <row r="255" spans="1:7">
      <c r="A255" s="82" t="s">
        <v>296</v>
      </c>
      <c r="B255" s="82" t="s">
        <v>347</v>
      </c>
      <c r="C255" s="82" t="s">
        <v>297</v>
      </c>
      <c r="D255" s="82" t="s">
        <v>298</v>
      </c>
      <c r="E255" s="82" t="s">
        <v>299</v>
      </c>
      <c r="F255" s="82" t="s">
        <v>295</v>
      </c>
      <c r="G255" t="str">
        <f t="shared" si="2"/>
        <v>Daobei, Nankou Town, 102202, NanKou, CN</v>
      </c>
    </row>
    <row r="256" spans="1:7">
      <c r="A256" s="82" t="s">
        <v>300</v>
      </c>
      <c r="B256" s="82" t="s">
        <v>348</v>
      </c>
      <c r="C256" s="82" t="s">
        <v>301</v>
      </c>
      <c r="D256" s="82" t="s">
        <v>302</v>
      </c>
      <c r="E256" s="82" t="s">
        <v>303</v>
      </c>
      <c r="F256" s="82" t="s">
        <v>197</v>
      </c>
      <c r="G256" t="str">
        <f t="shared" si="2"/>
        <v>Calle Miguel Faraday, 1, 28906, Getafe, ES</v>
      </c>
    </row>
    <row r="257" spans="1:7">
      <c r="A257" s="82" t="s">
        <v>304</v>
      </c>
      <c r="B257" s="82" t="s">
        <v>349</v>
      </c>
      <c r="C257" s="82" t="s">
        <v>305</v>
      </c>
      <c r="D257" s="82" t="s">
        <v>306</v>
      </c>
      <c r="E257" s="82" t="s">
        <v>307</v>
      </c>
      <c r="F257" s="82" t="s">
        <v>197</v>
      </c>
      <c r="G257" t="str">
        <f t="shared" si="2"/>
        <v>28864, Ajalvir (Madrid), ES</v>
      </c>
    </row>
    <row r="258" spans="1:7">
      <c r="A258" s="82" t="s">
        <v>308</v>
      </c>
      <c r="B258" s="82" t="s">
        <v>350</v>
      </c>
      <c r="C258" s="82" t="s">
        <v>309</v>
      </c>
      <c r="D258" s="82" t="s">
        <v>310</v>
      </c>
      <c r="E258" s="82" t="s">
        <v>311</v>
      </c>
      <c r="F258" s="82" t="s">
        <v>207</v>
      </c>
      <c r="G258" t="str">
        <f t="shared" si="2"/>
        <v>Hampton Park East, SN12 6TL, Melksham, GB</v>
      </c>
    </row>
    <row r="259" spans="1:7">
      <c r="A259" s="82" t="s">
        <v>312</v>
      </c>
      <c r="B259" s="82" t="s">
        <v>351</v>
      </c>
      <c r="C259" s="82" t="s">
        <v>313</v>
      </c>
      <c r="D259" s="82" t="s">
        <v>314</v>
      </c>
      <c r="E259" s="82" t="s">
        <v>315</v>
      </c>
      <c r="F259" s="82" t="s">
        <v>192</v>
      </c>
      <c r="G259" t="str">
        <f t="shared" si="2"/>
        <v>S. Quirico 199/I, 50013, Campi Bisenzio, IT</v>
      </c>
    </row>
    <row r="260" spans="1:7">
      <c r="A260" s="82" t="s">
        <v>316</v>
      </c>
      <c r="B260" s="82" t="s">
        <v>352</v>
      </c>
      <c r="C260" s="82" t="s">
        <v>317</v>
      </c>
      <c r="D260" s="82" t="s">
        <v>318</v>
      </c>
      <c r="E260" s="82" t="s">
        <v>319</v>
      </c>
      <c r="F260" s="82" t="s">
        <v>320</v>
      </c>
      <c r="G260" t="str">
        <f t="shared" si="2"/>
        <v>ul. Innowacyjna 2, 35-502, Rzeszów, PL</v>
      </c>
    </row>
    <row r="261" spans="1:7">
      <c r="A261" s="82" t="s">
        <v>321</v>
      </c>
      <c r="B261" s="82" t="s">
        <v>353</v>
      </c>
      <c r="C261" s="82" t="s">
        <v>322</v>
      </c>
      <c r="D261" s="82" t="s">
        <v>323</v>
      </c>
      <c r="E261" s="82" t="s">
        <v>324</v>
      </c>
      <c r="F261" s="82" t="s">
        <v>219</v>
      </c>
      <c r="G261" t="str">
        <f t="shared" si="2"/>
        <v>1 Arthur Peck Drive, 21157, Westminster, US</v>
      </c>
    </row>
    <row r="262" spans="1:7">
      <c r="A262" s="82" t="s">
        <v>372</v>
      </c>
      <c r="B262" s="82" t="s">
        <v>373</v>
      </c>
      <c r="C262" s="82" t="s">
        <v>374</v>
      </c>
      <c r="D262" s="82" t="s">
        <v>375</v>
      </c>
      <c r="E262" s="82" t="s">
        <v>376</v>
      </c>
      <c r="F262" s="82" t="s">
        <v>377</v>
      </c>
      <c r="G262" t="str">
        <f t="shared" si="2"/>
        <v>23-29 Factory Street Granville, 2142, Granville, AU</v>
      </c>
    </row>
    <row r="263" spans="1:7">
      <c r="A263" s="82" t="s">
        <v>378</v>
      </c>
      <c r="B263" s="82" t="s">
        <v>379</v>
      </c>
      <c r="C263" s="82" t="s">
        <v>380</v>
      </c>
      <c r="D263" s="82" t="s">
        <v>381</v>
      </c>
      <c r="E263" s="82" t="s">
        <v>382</v>
      </c>
      <c r="F263" s="82" t="s">
        <v>377</v>
      </c>
      <c r="G263" t="str">
        <f t="shared" si="2"/>
        <v>9 &amp; 13 Stoney Way, 3030, Derrimut, AU</v>
      </c>
    </row>
    <row r="264" spans="1:7">
      <c r="A264" s="82" t="s">
        <v>383</v>
      </c>
      <c r="B264" s="82" t="s">
        <v>384</v>
      </c>
      <c r="C264" s="82" t="s">
        <v>385</v>
      </c>
      <c r="D264" s="82" t="s">
        <v>386</v>
      </c>
      <c r="E264" s="82" t="s">
        <v>387</v>
      </c>
      <c r="F264" s="82" t="s">
        <v>377</v>
      </c>
      <c r="G264" t="str">
        <f t="shared" si="2"/>
        <v>33 Colin Jamieson Drive, 6106, Welshpool, AU</v>
      </c>
    </row>
    <row r="265" spans="1:7">
      <c r="A265" s="82" t="s">
        <v>388</v>
      </c>
      <c r="B265" s="82" t="s">
        <v>389</v>
      </c>
      <c r="C265" s="82" t="s">
        <v>374</v>
      </c>
      <c r="D265" s="82" t="s">
        <v>375</v>
      </c>
      <c r="E265" s="82" t="s">
        <v>376</v>
      </c>
      <c r="F265" s="82" t="s">
        <v>377</v>
      </c>
      <c r="G265" t="str">
        <f t="shared" si="2"/>
        <v>23-29 Factory Street Granville, 2142, Granville, AU</v>
      </c>
    </row>
    <row r="266" spans="1:7">
      <c r="A266" s="82" t="s">
        <v>390</v>
      </c>
      <c r="B266" s="82" t="s">
        <v>391</v>
      </c>
      <c r="C266" s="82" t="s">
        <v>374</v>
      </c>
      <c r="D266" s="82" t="s">
        <v>375</v>
      </c>
      <c r="E266" s="82" t="s">
        <v>376</v>
      </c>
      <c r="F266" s="82" t="s">
        <v>377</v>
      </c>
      <c r="G266" t="str">
        <f t="shared" si="2"/>
        <v>23-29 Factory Street Granville, 2142, Granville, AU</v>
      </c>
    </row>
    <row r="267" spans="1:7">
      <c r="A267" s="82" t="s">
        <v>392</v>
      </c>
      <c r="B267" s="82" t="s">
        <v>393</v>
      </c>
      <c r="C267" s="82" t="s">
        <v>394</v>
      </c>
      <c r="D267" s="82" t="s">
        <v>395</v>
      </c>
      <c r="E267" s="82" t="s">
        <v>382</v>
      </c>
      <c r="F267" s="82" t="s">
        <v>377</v>
      </c>
      <c r="G267" t="str">
        <f t="shared" si="2"/>
        <v>9 - 13 Stoney Way, 3026, Derrimut, AU</v>
      </c>
    </row>
    <row r="268" spans="1:7">
      <c r="A268" s="82" t="s">
        <v>396</v>
      </c>
      <c r="B268" s="82" t="s">
        <v>397</v>
      </c>
      <c r="C268" s="82" t="s">
        <v>398</v>
      </c>
      <c r="D268" s="82" t="s">
        <v>399</v>
      </c>
      <c r="E268" s="82" t="s">
        <v>400</v>
      </c>
      <c r="F268" s="82" t="s">
        <v>377</v>
      </c>
      <c r="G268" t="str">
        <f t="shared" si="2"/>
        <v>719 Boundary Road, 4076, Darra, Queensland, AU</v>
      </c>
    </row>
    <row r="269" spans="1:7">
      <c r="A269" s="82" t="s">
        <v>401</v>
      </c>
      <c r="B269" s="82" t="s">
        <v>402</v>
      </c>
      <c r="C269" s="82" t="s">
        <v>385</v>
      </c>
      <c r="D269" s="82" t="s">
        <v>386</v>
      </c>
      <c r="E269" s="82" t="s">
        <v>387</v>
      </c>
      <c r="F269" s="82" t="s">
        <v>377</v>
      </c>
      <c r="G269" t="str">
        <f t="shared" si="2"/>
        <v>33 Colin Jamieson Drive, 6106, Welshpool, AU</v>
      </c>
    </row>
    <row r="270" spans="1:7">
      <c r="A270" s="82" t="s">
        <v>403</v>
      </c>
      <c r="B270" s="82" t="s">
        <v>404</v>
      </c>
      <c r="C270" s="82" t="s">
        <v>374</v>
      </c>
      <c r="D270" s="82" t="s">
        <v>375</v>
      </c>
      <c r="E270" s="82" t="s">
        <v>376</v>
      </c>
      <c r="F270" s="82" t="s">
        <v>377</v>
      </c>
      <c r="G270" t="str">
        <f t="shared" si="2"/>
        <v>23-29 Factory Street Granville, 2142, Granville, AU</v>
      </c>
    </row>
    <row r="271" spans="1:7">
      <c r="A271" s="82" t="s">
        <v>405</v>
      </c>
      <c r="B271" s="82" t="s">
        <v>406</v>
      </c>
      <c r="C271" s="82" t="s">
        <v>407</v>
      </c>
      <c r="D271" s="82" t="s">
        <v>408</v>
      </c>
      <c r="E271" s="82" t="s">
        <v>409</v>
      </c>
      <c r="F271" s="82" t="s">
        <v>410</v>
      </c>
      <c r="G271" t="str">
        <f t="shared" si="2"/>
        <v>155 Avenue Industrielle, G0R 1Z0, La Pocatière, CA</v>
      </c>
    </row>
    <row r="272" spans="1:7">
      <c r="A272" s="82" t="s">
        <v>411</v>
      </c>
      <c r="B272" s="82" t="s">
        <v>412</v>
      </c>
      <c r="C272" s="82" t="s">
        <v>413</v>
      </c>
      <c r="D272" s="82" t="s">
        <v>414</v>
      </c>
      <c r="E272" s="82" t="s">
        <v>415</v>
      </c>
      <c r="F272" s="82" t="s">
        <v>295</v>
      </c>
      <c r="G272" t="str">
        <f t="shared" si="2"/>
        <v>No.2 Xinghai Branch Road, 266108, Qingdao, CN</v>
      </c>
    </row>
    <row r="273" spans="1:7">
      <c r="A273" s="82" t="s">
        <v>416</v>
      </c>
      <c r="B273" s="82" t="s">
        <v>417</v>
      </c>
      <c r="C273" s="82" t="s">
        <v>418</v>
      </c>
      <c r="D273" s="82" t="s">
        <v>419</v>
      </c>
      <c r="E273" s="82" t="s">
        <v>420</v>
      </c>
      <c r="F273" s="82" t="s">
        <v>295</v>
      </c>
      <c r="G273" t="str">
        <f t="shared" si="2"/>
        <v>Building 6, Taihu Town Industr, 214161, Wuxi, CN</v>
      </c>
    </row>
    <row r="274" spans="1:7">
      <c r="A274" s="82" t="s">
        <v>421</v>
      </c>
      <c r="B274" s="82" t="s">
        <v>422</v>
      </c>
      <c r="C274" s="82" t="s">
        <v>305</v>
      </c>
      <c r="D274" s="82" t="s">
        <v>419</v>
      </c>
      <c r="E274" s="82" t="s">
        <v>423</v>
      </c>
      <c r="F274" s="82" t="s">
        <v>295</v>
      </c>
      <c r="G274" t="str">
        <f t="shared" si="2"/>
        <v>214161, Tangshan, CN</v>
      </c>
    </row>
    <row r="275" spans="1:7">
      <c r="A275" s="82" t="s">
        <v>424</v>
      </c>
      <c r="B275" s="82" t="s">
        <v>425</v>
      </c>
      <c r="C275" s="82" t="s">
        <v>426</v>
      </c>
      <c r="D275" s="82" t="s">
        <v>305</v>
      </c>
      <c r="E275" s="82" t="s">
        <v>427</v>
      </c>
      <c r="F275" s="82" t="s">
        <v>295</v>
      </c>
      <c r="G275" t="str">
        <f t="shared" si="2"/>
        <v>Dongxing 150 meters, Cross Jin, Changchun, CN</v>
      </c>
    </row>
    <row r="276" spans="1:7">
      <c r="A276" s="82" t="s">
        <v>428</v>
      </c>
      <c r="B276" s="82" t="s">
        <v>429</v>
      </c>
      <c r="C276" s="82" t="s">
        <v>418</v>
      </c>
      <c r="D276" s="82" t="s">
        <v>419</v>
      </c>
      <c r="E276" s="82" t="s">
        <v>420</v>
      </c>
      <c r="F276" s="82" t="s">
        <v>295</v>
      </c>
      <c r="G276" t="str">
        <f t="shared" si="2"/>
        <v>Building 6, Taihu Town Industr, 214161, Wuxi, CN</v>
      </c>
    </row>
    <row r="277" spans="1:7">
      <c r="A277" s="82" t="s">
        <v>430</v>
      </c>
      <c r="B277" s="82" t="s">
        <v>431</v>
      </c>
      <c r="C277" s="82" t="s">
        <v>432</v>
      </c>
      <c r="D277" s="82" t="s">
        <v>433</v>
      </c>
      <c r="E277" s="82" t="s">
        <v>434</v>
      </c>
      <c r="F277" s="82" t="s">
        <v>197</v>
      </c>
      <c r="G277" t="str">
        <f t="shared" si="2"/>
        <v>C/G s/n, 31013, Pamplona, ES</v>
      </c>
    </row>
    <row r="278" spans="1:7">
      <c r="A278" s="82" t="s">
        <v>435</v>
      </c>
      <c r="B278" s="82" t="s">
        <v>436</v>
      </c>
      <c r="C278" s="82" t="s">
        <v>437</v>
      </c>
      <c r="D278" s="82" t="s">
        <v>438</v>
      </c>
      <c r="E278" s="82" t="s">
        <v>439</v>
      </c>
      <c r="F278" s="82" t="s">
        <v>197</v>
      </c>
      <c r="G278" t="str">
        <f t="shared" si="2"/>
        <v>c/Castillo de Capua 14, 50197, Zaragoza, ES</v>
      </c>
    </row>
    <row r="279" spans="1:7">
      <c r="A279" s="82" t="s">
        <v>440</v>
      </c>
      <c r="B279" s="82" t="s">
        <v>441</v>
      </c>
      <c r="C279" s="82" t="s">
        <v>442</v>
      </c>
      <c r="D279" s="82" t="s">
        <v>443</v>
      </c>
      <c r="E279" s="82" t="s">
        <v>444</v>
      </c>
      <c r="F279" s="82" t="s">
        <v>186</v>
      </c>
      <c r="G279" t="str">
        <f t="shared" si="2"/>
        <v>9, Route de Champigny, 51430, TINQUEUX CEDEX FRANCE, FR</v>
      </c>
    </row>
    <row r="280" spans="1:7">
      <c r="A280" s="82" t="s">
        <v>445</v>
      </c>
      <c r="B280" s="82" t="s">
        <v>446</v>
      </c>
      <c r="C280" s="82" t="s">
        <v>447</v>
      </c>
      <c r="D280" s="82" t="s">
        <v>448</v>
      </c>
      <c r="E280" s="82" t="s">
        <v>449</v>
      </c>
      <c r="F280" s="82" t="s">
        <v>252</v>
      </c>
      <c r="G280" t="str">
        <f t="shared" si="2"/>
        <v>51/4 KM Stone, Vill &amp; PO Bagho, 121102, Delhi Mathura Rd - Palwal, IN</v>
      </c>
    </row>
    <row r="281" spans="1:7">
      <c r="A281" s="82" t="s">
        <v>450</v>
      </c>
      <c r="B281" s="82" t="s">
        <v>451</v>
      </c>
      <c r="C281" s="82" t="s">
        <v>452</v>
      </c>
      <c r="D281" s="82" t="s">
        <v>453</v>
      </c>
      <c r="E281" s="82" t="s">
        <v>454</v>
      </c>
      <c r="F281" s="82" t="s">
        <v>192</v>
      </c>
      <c r="G281" t="str">
        <f t="shared" si="2"/>
        <v>Via Lucania 2, 20090, Buccinasco, IT</v>
      </c>
    </row>
    <row r="282" spans="1:7">
      <c r="A282" s="82" t="s">
        <v>455</v>
      </c>
      <c r="B282" s="82" t="s">
        <v>456</v>
      </c>
      <c r="C282" s="82" t="s">
        <v>457</v>
      </c>
      <c r="D282" s="82" t="s">
        <v>458</v>
      </c>
      <c r="E282" s="82" t="s">
        <v>459</v>
      </c>
      <c r="F282" s="82" t="s">
        <v>176</v>
      </c>
      <c r="G282" t="str">
        <f t="shared" si="2"/>
        <v>Ortsteil Seubtendorf, 07922, Tanna, DE</v>
      </c>
    </row>
    <row r="283" spans="1:7">
      <c r="A283" s="82" t="s">
        <v>460</v>
      </c>
      <c r="B283" s="82" t="s">
        <v>461</v>
      </c>
      <c r="C283" s="82" t="s">
        <v>462</v>
      </c>
      <c r="D283" s="82" t="s">
        <v>463</v>
      </c>
      <c r="E283" s="82" t="s">
        <v>464</v>
      </c>
      <c r="F283" s="82" t="s">
        <v>219</v>
      </c>
      <c r="G283" t="str">
        <f t="shared" si="2"/>
        <v>748 Starbuck Avenue, 13601, Watertown, US</v>
      </c>
    </row>
    <row r="284" spans="1:7">
      <c r="A284" s="82" t="s">
        <v>465</v>
      </c>
      <c r="B284" s="82" t="s">
        <v>466</v>
      </c>
      <c r="C284" s="82" t="s">
        <v>467</v>
      </c>
      <c r="D284" s="82" t="s">
        <v>468</v>
      </c>
      <c r="E284" s="82" t="s">
        <v>469</v>
      </c>
      <c r="F284" s="82" t="s">
        <v>219</v>
      </c>
      <c r="G284" t="str">
        <f t="shared" si="2"/>
        <v>701 NW Parkway Drive  Bldg #11, 64150, Riverside, US</v>
      </c>
    </row>
    <row r="285" spans="1:7">
      <c r="A285" s="82" t="s">
        <v>470</v>
      </c>
      <c r="B285" s="82" t="s">
        <v>471</v>
      </c>
      <c r="C285" s="82" t="s">
        <v>472</v>
      </c>
      <c r="D285" s="82" t="s">
        <v>473</v>
      </c>
      <c r="E285" s="82" t="s">
        <v>474</v>
      </c>
      <c r="F285" s="82" t="s">
        <v>219</v>
      </c>
      <c r="G285" t="str">
        <f t="shared" si="2"/>
        <v>5201 Regent Blvd. Suite #130, 75063, Irving, US</v>
      </c>
    </row>
    <row r="286" spans="1:7">
      <c r="A286" s="82" t="s">
        <v>475</v>
      </c>
      <c r="B286" s="82" t="s">
        <v>476</v>
      </c>
      <c r="C286" s="82" t="s">
        <v>477</v>
      </c>
      <c r="D286" s="82" t="s">
        <v>478</v>
      </c>
      <c r="E286" s="82" t="s">
        <v>479</v>
      </c>
      <c r="F286" s="82" t="s">
        <v>219</v>
      </c>
      <c r="G286" t="str">
        <f t="shared" si="2"/>
        <v>115 Summit Park Drive, 28146, Salisbury, US</v>
      </c>
    </row>
    <row r="287" spans="1:7">
      <c r="A287" s="82" t="s">
        <v>480</v>
      </c>
      <c r="B287" s="82" t="s">
        <v>481</v>
      </c>
      <c r="C287" s="82" t="s">
        <v>482</v>
      </c>
      <c r="D287" s="82" t="s">
        <v>222</v>
      </c>
      <c r="E287" s="82" t="s">
        <v>223</v>
      </c>
      <c r="F287" s="82" t="s">
        <v>219</v>
      </c>
      <c r="G287" t="str">
        <f t="shared" si="2"/>
        <v>2200 Ciengas Rd., 78840, Del Rio, US</v>
      </c>
    </row>
    <row r="288" spans="1:7">
      <c r="A288" s="82" t="s">
        <v>483</v>
      </c>
      <c r="B288" s="82" t="s">
        <v>484</v>
      </c>
      <c r="C288" s="82" t="s">
        <v>322</v>
      </c>
      <c r="D288" s="82" t="s">
        <v>323</v>
      </c>
      <c r="E288" s="82" t="s">
        <v>324</v>
      </c>
      <c r="F288" s="82" t="s">
        <v>219</v>
      </c>
      <c r="G288" t="str">
        <f t="shared" si="2"/>
        <v>1 Arthur Peck Drive, 21157, Westminster, US</v>
      </c>
    </row>
    <row r="289" spans="1:7">
      <c r="A289" s="82" t="s">
        <v>485</v>
      </c>
      <c r="B289" s="82" t="s">
        <v>486</v>
      </c>
      <c r="C289" s="82" t="s">
        <v>487</v>
      </c>
      <c r="D289" s="82" t="s">
        <v>488</v>
      </c>
      <c r="E289" s="82" t="s">
        <v>489</v>
      </c>
      <c r="F289" s="82" t="s">
        <v>219</v>
      </c>
      <c r="G289" t="str">
        <f t="shared" si="2"/>
        <v>1920 Downs Drive, 60185, West Chicago, US</v>
      </c>
    </row>
    <row r="290" spans="1:7">
      <c r="A290" s="82" t="s">
        <v>490</v>
      </c>
      <c r="B290" s="82" t="s">
        <v>491</v>
      </c>
      <c r="C290" s="82" t="s">
        <v>322</v>
      </c>
      <c r="D290" s="82" t="s">
        <v>323</v>
      </c>
      <c r="E290" s="82" t="s">
        <v>324</v>
      </c>
      <c r="F290" s="82" t="s">
        <v>219</v>
      </c>
      <c r="G290" t="str">
        <f t="shared" si="2"/>
        <v>1 Arthur Peck Drive, 21157, Westminster, US</v>
      </c>
    </row>
    <row r="291" spans="1:7">
      <c r="A291" s="82" t="s">
        <v>492</v>
      </c>
      <c r="B291" s="82" t="s">
        <v>493</v>
      </c>
      <c r="C291" s="82" t="s">
        <v>322</v>
      </c>
      <c r="D291" s="82" t="s">
        <v>323</v>
      </c>
      <c r="E291" s="82" t="s">
        <v>324</v>
      </c>
      <c r="F291" s="82" t="s">
        <v>219</v>
      </c>
      <c r="G291" t="str">
        <f t="shared" si="2"/>
        <v>1 Arthur Peck Drive, 21157, Westminster, US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300" verticalDpi="300" r:id="rId1"/>
  <customProperties>
    <customPr name="_pios_id" r:id="rId2"/>
    <customPr name="EpmWorksheetKeyString_GU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EDI Request Form</vt:lpstr>
      <vt:lpstr>EDI</vt:lpstr>
      <vt:lpstr>Supply Web</vt:lpstr>
      <vt:lpstr>SW P.Instruction</vt:lpstr>
      <vt:lpstr>Help list</vt:lpstr>
      <vt:lpstr>EDI!Print_Area</vt:lpstr>
      <vt:lpstr>'Supply Web'!Print_Area</vt:lpstr>
      <vt:lpstr>'SW P.Instruction'!Print_Area</vt:lpstr>
      <vt:lpstr>'EDI Request Form'!Print_Titles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2023-06-15T14:23:06Z</dcterms:created>
  <dcterms:modified xsi:type="dcterms:W3CDTF">2023-06-15T14:30:00Z</dcterms:modified>
  <cp:category/>
  <cp:contentStatus/>
</cp:coreProperties>
</file>